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18195" windowHeight="7965"/>
  </bookViews>
  <sheets>
    <sheet name="Scanner System" sheetId="4" r:id="rId1"/>
    <sheet name="Customer Relations Data" sheetId="5" r:id="rId2"/>
    <sheet name="Sheet3" sheetId="3" r:id="rId3"/>
    <sheet name="Pivot Tables" sheetId="6" r:id="rId4"/>
    <sheet name="Customer Relations Solutions" sheetId="7" r:id="rId5"/>
    <sheet name="Shipping Costs" sheetId="8" r:id="rId6"/>
    <sheet name="Professors Grades Original" sheetId="9" r:id="rId7"/>
    <sheet name="Professors Grades Alphabetized" sheetId="10" r:id="rId8"/>
    <sheet name="Grade Table" sheetId="11" r:id="rId9"/>
  </sheets>
  <externalReferences>
    <externalReference r:id="rId10"/>
    <externalReference r:id="rId11"/>
    <externalReference r:id="rId12"/>
  </externalReferences>
  <definedNames>
    <definedName name="_xlnm._FilterDatabase" localSheetId="1" hidden="1">'Customer Relations Data'!$A$1:$L$511</definedName>
    <definedName name="Breakeven_Quantity" localSheetId="4">#REF!</definedName>
    <definedName name="Breakeven_Quantity" localSheetId="8">#REF!</definedName>
    <definedName name="Breakeven_Quantity" localSheetId="3">#REF!</definedName>
    <definedName name="Breakeven_Quantity" localSheetId="7">#REF!</definedName>
    <definedName name="Breakeven_Quantity" localSheetId="6">#REF!</definedName>
    <definedName name="Breakeven_Quantity">#REF!</definedName>
    <definedName name="BudgetTab" localSheetId="4">#REF!</definedName>
    <definedName name="BudgetTab" localSheetId="8">#REF!</definedName>
    <definedName name="BudgetTab" localSheetId="3">#REF!</definedName>
    <definedName name="BudgetTab" localSheetId="7">#REF!</definedName>
    <definedName name="BudgetTab" localSheetId="6">#REF!</definedName>
    <definedName name="BudgetTab">#REF!</definedName>
    <definedName name="Capacity" localSheetId="4">#REF!</definedName>
    <definedName name="Capacity" localSheetId="8">#REF!</definedName>
    <definedName name="Capacity" localSheetId="3">#REF!</definedName>
    <definedName name="Capacity" localSheetId="7">#REF!</definedName>
    <definedName name="Capacity" localSheetId="6">#REF!</definedName>
    <definedName name="Capacity">#REF!</definedName>
    <definedName name="Contribution_Margin" localSheetId="4">#REF!</definedName>
    <definedName name="Contribution_Margin" localSheetId="3">#REF!</definedName>
    <definedName name="Contribution_Margin">#REF!</definedName>
    <definedName name="Currency_List" localSheetId="4">OFFSET('Customer Relations Solutions'!Microsoft_Investor_Currency_Rates, 4, 0, ROWS('Customer Relations Solutions'!Microsoft_Investor_Currency_Rates) - 12, 1)</definedName>
    <definedName name="Currency_List" localSheetId="8">OFFSET('Grade Table'!Microsoft_Investor_Currency_Rates, 4, 0, ROWS('Grade Table'!Microsoft_Investor_Currency_Rates) - 12, 1)</definedName>
    <definedName name="Currency_List" localSheetId="3">OFFSET('Pivot Tables'!Microsoft_Investor_Currency_Rates, 4, 0, ROWS('Pivot Tables'!Microsoft_Investor_Currency_Rates) - 12, 1)</definedName>
    <definedName name="Currency_List" localSheetId="7">OFFSET('Professors Grades Alphabetized'!Microsoft_Investor_Currency_Rates, 4, 0, ROWS('Professors Grades Alphabetized'!Microsoft_Investor_Currency_Rates) - 12, 1)</definedName>
    <definedName name="Currency_List" localSheetId="6">OFFSET('Professors Grades Original'!Microsoft_Investor_Currency_Rates, 4, 0, ROWS('Professors Grades Original'!Microsoft_Investor_Currency_Rates) - 12, 1)</definedName>
    <definedName name="Currency_List">OFFSET([0]!Microsoft_Investor_Currency_Rates, 4, 0, ROWS([0]!Microsoft_Investor_Currency_Rates) - 12, 1)</definedName>
    <definedName name="Currency_List_Lookup" localSheetId="4">OFFSET('Customer Relations Solutions'!Microsoft_Investor_Currency_Rates, 4, 0, ROWS('Customer Relations Solutions'!Microsoft_Investor_Currency_Rates) - 12, 3)</definedName>
    <definedName name="Currency_List_Lookup" localSheetId="8">OFFSET('Grade Table'!Microsoft_Investor_Currency_Rates, 4, 0, ROWS('Grade Table'!Microsoft_Investor_Currency_Rates) - 12, 3)</definedName>
    <definedName name="Currency_List_Lookup" localSheetId="3">OFFSET('Pivot Tables'!Microsoft_Investor_Currency_Rates, 4, 0, ROWS('Pivot Tables'!Microsoft_Investor_Currency_Rates) - 12, 3)</definedName>
    <definedName name="Currency_List_Lookup" localSheetId="7">OFFSET('Professors Grades Alphabetized'!Microsoft_Investor_Currency_Rates, 4, 0, ROWS('Professors Grades Alphabetized'!Microsoft_Investor_Currency_Rates) - 12, 3)</definedName>
    <definedName name="Currency_List_Lookup" localSheetId="6">OFFSET('Professors Grades Original'!Microsoft_Investor_Currency_Rates, 4, 0, ROWS('Professors Grades Original'!Microsoft_Investor_Currency_Rates) - 12, 3)</definedName>
    <definedName name="Currency_List_Lookup">OFFSET([0]!Microsoft_Investor_Currency_Rates, 4, 0, ROWS([0]!Microsoft_Investor_Currency_Rates) - 12, 3)</definedName>
    <definedName name="Current_Fixed_Costs" localSheetId="4">#REF!</definedName>
    <definedName name="Current_Fixed_Costs" localSheetId="8">#REF!</definedName>
    <definedName name="Current_Fixed_Costs" localSheetId="3">#REF!</definedName>
    <definedName name="Current_Fixed_Costs" localSheetId="7">#REF!</definedName>
    <definedName name="Current_Fixed_Costs" localSheetId="6">#REF!</definedName>
    <definedName name="Current_Fixed_Costs">#REF!</definedName>
    <definedName name="Firm_A" localSheetId="4">#REF!</definedName>
    <definedName name="Firm_A" localSheetId="3">#REF!</definedName>
    <definedName name="Firm_A">#REF!</definedName>
    <definedName name="Firm_B" localSheetId="4">#REF!</definedName>
    <definedName name="Firm_B" localSheetId="3">#REF!</definedName>
    <definedName name="Firm_B">#REF!</definedName>
    <definedName name="Firm_C" localSheetId="4">#REF!</definedName>
    <definedName name="Firm_C" localSheetId="3">#REF!</definedName>
    <definedName name="Firm_C">#REF!</definedName>
    <definedName name="Fixed_costs" localSheetId="4">#REF!</definedName>
    <definedName name="Fixed_costs" localSheetId="3">#REF!</definedName>
    <definedName name="Fixed_costs">#REF!</definedName>
    <definedName name="Grade">'Grade Table'!$B$4:$C$12</definedName>
    <definedName name="GradeTable">#REF!</definedName>
    <definedName name="Increase_in" localSheetId="4">#REF!</definedName>
    <definedName name="Increase_in" localSheetId="3">#REF!</definedName>
    <definedName name="Increase_in">#REF!</definedName>
    <definedName name="Interest_Rate" localSheetId="4">#REF!</definedName>
    <definedName name="Interest_Rate" localSheetId="8">#REF!</definedName>
    <definedName name="Interest_Rate" localSheetId="3">#REF!</definedName>
    <definedName name="Interest_Rate" localSheetId="7">#REF!</definedName>
    <definedName name="Interest_Rate" localSheetId="6">#REF!</definedName>
    <definedName name="Interest_Rate">#REF!</definedName>
    <definedName name="Loan_Amount" localSheetId="4">#REF!</definedName>
    <definedName name="Loan_Amount" localSheetId="8">#REF!</definedName>
    <definedName name="Loan_Amount" localSheetId="3">#REF!</definedName>
    <definedName name="Loan_Amount" localSheetId="7">#REF!</definedName>
    <definedName name="Loan_Amount" localSheetId="6">#REF!</definedName>
    <definedName name="Loan_Amount">#REF!</definedName>
    <definedName name="Loan_Payment" localSheetId="4">#REF!</definedName>
    <definedName name="Loan_Payment" localSheetId="8">#REF!</definedName>
    <definedName name="Loan_Payment" localSheetId="3">#REF!</definedName>
    <definedName name="Loan_Payment" localSheetId="7">#REF!</definedName>
    <definedName name="Loan_Payment" localSheetId="6">#REF!</definedName>
    <definedName name="Loan_Payment">#REF!</definedName>
    <definedName name="Loan_Term" localSheetId="4">#REF!</definedName>
    <definedName name="Loan_Term" localSheetId="8">#REF!</definedName>
    <definedName name="Loan_Term" localSheetId="3">#REF!</definedName>
    <definedName name="Loan_Term" localSheetId="7">#REF!</definedName>
    <definedName name="Loan_Term" localSheetId="6">#REF!</definedName>
    <definedName name="Loan_Term">#REF!</definedName>
    <definedName name="Margin" localSheetId="4">#REF!</definedName>
    <definedName name="Margin" localSheetId="3">#REF!</definedName>
    <definedName name="Margin">#REF!</definedName>
    <definedName name="Microsoft_Investor_Currency_Rates" localSheetId="4">#REF!</definedName>
    <definedName name="Microsoft_Investor_Currency_Rates" localSheetId="8">#REF!</definedName>
    <definedName name="Microsoft_Investor_Currency_Rates" localSheetId="3">#REF!</definedName>
    <definedName name="Microsoft_Investor_Currency_Rates" localSheetId="7">#REF!</definedName>
    <definedName name="Microsoft_Investor_Currency_Rates" localSheetId="6">#REF!</definedName>
    <definedName name="Microsoft_Investor_Currency_Rates">#REF!</definedName>
    <definedName name="Net_operating" localSheetId="4">#REF!</definedName>
    <definedName name="Net_operating" localSheetId="3">#REF!</definedName>
    <definedName name="Net_operating">#REF!</definedName>
    <definedName name="New_Fixed_Costs" localSheetId="4">#REF!</definedName>
    <definedName name="New_Fixed_Costs" localSheetId="8">#REF!</definedName>
    <definedName name="New_Fixed_Costs" localSheetId="3">#REF!</definedName>
    <definedName name="New_Fixed_Costs" localSheetId="7">#REF!</definedName>
    <definedName name="New_Fixed_Costs" localSheetId="6">#REF!</definedName>
    <definedName name="New_Fixed_Costs">#REF!</definedName>
    <definedName name="Price" localSheetId="4">#REF!</definedName>
    <definedName name="Price" localSheetId="8">#REF!</definedName>
    <definedName name="Price" localSheetId="3">#REF!</definedName>
    <definedName name="Price" localSheetId="7">#REF!</definedName>
    <definedName name="Price" localSheetId="6">#REF!</definedName>
    <definedName name="Price">#REF!</definedName>
    <definedName name="_xlnm.Print_Titles" localSheetId="1">'Customer Relations Data'!$1:$1</definedName>
    <definedName name="Sales" localSheetId="4">#REF!</definedName>
    <definedName name="Sales" localSheetId="3">#REF!</definedName>
    <definedName name="Sales">#REF!</definedName>
    <definedName name="Sales_price" localSheetId="4">#REF!</definedName>
    <definedName name="Sales_price" localSheetId="3">#REF!</definedName>
    <definedName name="Sales_price">#REF!</definedName>
    <definedName name="sdf">[2]Formulas!$B$3</definedName>
    <definedName name="solver_adj" localSheetId="5" hidden="1">'Shipping Costs'!$C$6:$G$8</definedName>
    <definedName name="solver_cvg" localSheetId="5" hidden="1">0.0001</definedName>
    <definedName name="solver_drv" localSheetId="5" hidden="1">1</definedName>
    <definedName name="solver_eng" localSheetId="5" hidden="1">2</definedName>
    <definedName name="solver_est" localSheetId="5" hidden="1">1</definedName>
    <definedName name="solver_itr" localSheetId="5" hidden="1">100</definedName>
    <definedName name="solver_lhs1" localSheetId="5" hidden="1">'Shipping Costs'!$B$6</definedName>
    <definedName name="solver_lhs2" localSheetId="5" hidden="1">'Shipping Costs'!$B$7</definedName>
    <definedName name="solver_lhs3" localSheetId="5" hidden="1">'Shipping Costs'!$B$8</definedName>
    <definedName name="solver_lhs4" localSheetId="5" hidden="1">'Shipping Costs'!$C$6:$G$8</definedName>
    <definedName name="solver_lhs5" localSheetId="5" hidden="1">'Shipping Costs'!$C$9</definedName>
    <definedName name="solver_lhs6" localSheetId="5" hidden="1">'Shipping Costs'!$D$9</definedName>
    <definedName name="solver_lhs7" localSheetId="5" hidden="1">'Shipping Costs'!$E$9</definedName>
    <definedName name="solver_lhs8" localSheetId="5" hidden="1">'Shipping Costs'!$F$9</definedName>
    <definedName name="solver_lhs9" localSheetId="5" hidden="1">'Shipping Costs'!$G$9</definedName>
    <definedName name="solver_lin" localSheetId="5" hidden="1">1</definedName>
    <definedName name="solver_mip" localSheetId="5" hidden="1">2147483647</definedName>
    <definedName name="solver_mni" localSheetId="5" hidden="1">30</definedName>
    <definedName name="solver_mrt" localSheetId="5" hidden="1">0.075</definedName>
    <definedName name="solver_msl" localSheetId="5" hidden="1">2</definedName>
    <definedName name="solver_neg" localSheetId="5" hidden="1">2</definedName>
    <definedName name="solver_nod" localSheetId="5" hidden="1">2147483647</definedName>
    <definedName name="solver_num" localSheetId="5" hidden="1">9</definedName>
    <definedName name="solver_nwt" localSheetId="5" hidden="1">1</definedName>
    <definedName name="solver_opt" localSheetId="5" hidden="1">'Shipping Costs'!$B$19</definedName>
    <definedName name="solver_pre" localSheetId="5" hidden="1">0.000001</definedName>
    <definedName name="solver_rbv" localSheetId="5" hidden="1">1</definedName>
    <definedName name="solver_rel1" localSheetId="5" hidden="1">1</definedName>
    <definedName name="solver_rel2" localSheetId="5" hidden="1">1</definedName>
    <definedName name="solver_rel3" localSheetId="5" hidden="1">1</definedName>
    <definedName name="solver_rel4" localSheetId="5" hidden="1">3</definedName>
    <definedName name="solver_rel5" localSheetId="5" hidden="1">2</definedName>
    <definedName name="solver_rel6" localSheetId="5" hidden="1">2</definedName>
    <definedName name="solver_rel7" localSheetId="5" hidden="1">2</definedName>
    <definedName name="solver_rel8" localSheetId="5" hidden="1">2</definedName>
    <definedName name="solver_rel9" localSheetId="5" hidden="1">2</definedName>
    <definedName name="solver_rhs1" localSheetId="5" hidden="1">'Shipping Costs'!$B$16</definedName>
    <definedName name="solver_rhs2" localSheetId="5" hidden="1">'Shipping Costs'!$B$17</definedName>
    <definedName name="solver_rhs3" localSheetId="5" hidden="1">'Shipping Costs'!$B$18</definedName>
    <definedName name="solver_rhs4" localSheetId="5" hidden="1">0</definedName>
    <definedName name="solver_rhs5" localSheetId="5" hidden="1">'Shipping Costs'!$C$14</definedName>
    <definedName name="solver_rhs6" localSheetId="5" hidden="1">'Shipping Costs'!$D$14</definedName>
    <definedName name="solver_rhs7" localSheetId="5" hidden="1">'Shipping Costs'!$E$14</definedName>
    <definedName name="solver_rhs8" localSheetId="5" hidden="1">'Shipping Costs'!$F$14</definedName>
    <definedName name="solver_rhs9" localSheetId="5" hidden="1">'Shipping Costs'!$G$14</definedName>
    <definedName name="solver_rlx" localSheetId="5" hidden="1">1</definedName>
    <definedName name="solver_rsd" localSheetId="5" hidden="1">0</definedName>
    <definedName name="solver_scl" localSheetId="5" hidden="1">2</definedName>
    <definedName name="solver_sho" localSheetId="5" hidden="1">2</definedName>
    <definedName name="solver_ssz" localSheetId="5" hidden="1">100</definedName>
    <definedName name="solver_tim" localSheetId="5" hidden="1">100</definedName>
    <definedName name="solver_tol" localSheetId="5" hidden="1">0.05</definedName>
    <definedName name="solver_typ" localSheetId="5" hidden="1">2</definedName>
    <definedName name="solver_val" localSheetId="5" hidden="1">0</definedName>
    <definedName name="solver_ver" localSheetId="5" hidden="1">3</definedName>
    <definedName name="Store_A" localSheetId="4">#REF!</definedName>
    <definedName name="Store_A" localSheetId="3">#REF!</definedName>
    <definedName name="Store_A">#REF!</definedName>
    <definedName name="Store_B" localSheetId="4">#REF!</definedName>
    <definedName name="Store_B" localSheetId="3">#REF!</definedName>
    <definedName name="Store_B">#REF!</definedName>
    <definedName name="Store_C" localSheetId="4">#REF!</definedName>
    <definedName name="Store_C" localSheetId="3">#REF!</definedName>
    <definedName name="Store_C">#REF!</definedName>
    <definedName name="Total_sales" localSheetId="4">#REF!</definedName>
    <definedName name="Total_sales" localSheetId="3">#REF!</definedName>
    <definedName name="Total_sales">#REF!</definedName>
    <definedName name="Unit_price" localSheetId="4">#REF!</definedName>
    <definedName name="Unit_price" localSheetId="3">#REF!</definedName>
    <definedName name="Unit_price">#REF!</definedName>
    <definedName name="Unit_sales" localSheetId="4">#REF!</definedName>
    <definedName name="Unit_sales" localSheetId="3">#REF!</definedName>
    <definedName name="Unit_sales">#REF!</definedName>
    <definedName name="Units_Sold" localSheetId="4">#REF!</definedName>
    <definedName name="Units_Sold" localSheetId="3">#REF!</definedName>
    <definedName name="Units_Sold">#REF!</definedName>
    <definedName name="Variable_Costs" localSheetId="4">#REF!</definedName>
    <definedName name="Variable_Costs" localSheetId="8">#REF!</definedName>
    <definedName name="Variable_Costs" localSheetId="3">#REF!</definedName>
    <definedName name="Variable_Costs" localSheetId="7">#REF!</definedName>
    <definedName name="Variable_Costs" localSheetId="6">#REF!</definedName>
    <definedName name="Variable_Costs">#REF!</definedName>
  </definedNames>
  <calcPr calcId="145621"/>
  <pivotCaches>
    <pivotCache cacheId="1" r:id="rId13"/>
  </pivotCaches>
</workbook>
</file>

<file path=xl/calcChain.xml><?xml version="1.0" encoding="utf-8"?>
<calcChain xmlns="http://schemas.openxmlformats.org/spreadsheetml/2006/main">
  <c r="M97" i="10" l="1"/>
  <c r="N97" i="10" s="1"/>
  <c r="M96" i="10"/>
  <c r="N96" i="10" s="1"/>
  <c r="M95" i="10"/>
  <c r="N95" i="10" s="1"/>
  <c r="M94" i="10"/>
  <c r="N94" i="10" s="1"/>
  <c r="M93" i="10"/>
  <c r="N93" i="10" s="1"/>
  <c r="M92" i="10"/>
  <c r="N92" i="10" s="1"/>
  <c r="M91" i="10"/>
  <c r="N91" i="10" s="1"/>
  <c r="M90" i="10"/>
  <c r="N90" i="10" s="1"/>
  <c r="M89" i="10"/>
  <c r="N89" i="10" s="1"/>
  <c r="M88" i="10"/>
  <c r="N88" i="10" s="1"/>
  <c r="M87" i="10"/>
  <c r="N87" i="10" s="1"/>
  <c r="M86" i="10"/>
  <c r="N86" i="10" s="1"/>
  <c r="M85" i="10"/>
  <c r="N85" i="10" s="1"/>
  <c r="M84" i="10"/>
  <c r="N84" i="10" s="1"/>
  <c r="M83" i="10"/>
  <c r="N83" i="10" s="1"/>
  <c r="M82" i="10"/>
  <c r="N82" i="10" s="1"/>
  <c r="M81" i="10"/>
  <c r="N81" i="10" s="1"/>
  <c r="M80" i="10"/>
  <c r="N80" i="10" s="1"/>
  <c r="M79" i="10"/>
  <c r="N79" i="10" s="1"/>
  <c r="M78" i="10"/>
  <c r="N78" i="10" s="1"/>
  <c r="M77" i="10"/>
  <c r="N77" i="10" s="1"/>
  <c r="M76" i="10"/>
  <c r="N76" i="10" s="1"/>
  <c r="M75" i="10"/>
  <c r="N75" i="10" s="1"/>
  <c r="M74" i="10"/>
  <c r="N74" i="10" s="1"/>
  <c r="M73" i="10"/>
  <c r="N73" i="10" s="1"/>
  <c r="M72" i="10"/>
  <c r="N72" i="10" s="1"/>
  <c r="M71" i="10"/>
  <c r="N71" i="10" s="1"/>
  <c r="M70" i="10"/>
  <c r="N70" i="10" s="1"/>
  <c r="M69" i="10"/>
  <c r="N69" i="10" s="1"/>
  <c r="M68" i="10"/>
  <c r="N68" i="10" s="1"/>
  <c r="M67" i="10"/>
  <c r="N67" i="10" s="1"/>
  <c r="M66" i="10"/>
  <c r="N66" i="10" s="1"/>
  <c r="M65" i="10"/>
  <c r="N65" i="10" s="1"/>
  <c r="M64" i="10"/>
  <c r="N64" i="10" s="1"/>
  <c r="M63" i="10"/>
  <c r="N63" i="10" s="1"/>
  <c r="M62" i="10"/>
  <c r="N62" i="10" s="1"/>
  <c r="M61" i="10"/>
  <c r="N61" i="10" s="1"/>
  <c r="M60" i="10"/>
  <c r="N60" i="10" s="1"/>
  <c r="M59" i="10"/>
  <c r="N59" i="10" s="1"/>
  <c r="M58" i="10"/>
  <c r="N58" i="10" s="1"/>
  <c r="M57" i="10"/>
  <c r="N57" i="10" s="1"/>
  <c r="M56" i="10"/>
  <c r="N56" i="10" s="1"/>
  <c r="M55" i="10"/>
  <c r="N55" i="10" s="1"/>
  <c r="M54" i="10"/>
  <c r="N54" i="10" s="1"/>
  <c r="M53" i="10"/>
  <c r="N53" i="10" s="1"/>
  <c r="M52" i="10"/>
  <c r="N52" i="10" s="1"/>
  <c r="M51" i="10"/>
  <c r="N51" i="10" s="1"/>
  <c r="M50" i="10"/>
  <c r="N50" i="10" s="1"/>
  <c r="M49" i="10"/>
  <c r="N49" i="10" s="1"/>
  <c r="M48" i="10"/>
  <c r="N48" i="10" s="1"/>
  <c r="M47" i="10"/>
  <c r="N47" i="10" s="1"/>
  <c r="M46" i="10"/>
  <c r="N46" i="10" s="1"/>
  <c r="M45" i="10"/>
  <c r="N45" i="10" s="1"/>
  <c r="M44" i="10"/>
  <c r="N44" i="10" s="1"/>
  <c r="M43" i="10"/>
  <c r="N43" i="10" s="1"/>
  <c r="M42" i="10"/>
  <c r="N42" i="10" s="1"/>
  <c r="M41" i="10"/>
  <c r="N41" i="10" s="1"/>
  <c r="M40" i="10"/>
  <c r="N40" i="10" s="1"/>
  <c r="M39" i="10"/>
  <c r="N39" i="10" s="1"/>
  <c r="M38" i="10"/>
  <c r="N38" i="10" s="1"/>
  <c r="M37" i="10"/>
  <c r="N37" i="10" s="1"/>
  <c r="M36" i="10"/>
  <c r="N36" i="10" s="1"/>
  <c r="M35" i="10"/>
  <c r="N35" i="10" s="1"/>
  <c r="M34" i="10"/>
  <c r="N34" i="10" s="1"/>
  <c r="M33" i="10"/>
  <c r="N33" i="10" s="1"/>
  <c r="M32" i="10"/>
  <c r="N32" i="10" s="1"/>
  <c r="M31" i="10"/>
  <c r="N31" i="10" s="1"/>
  <c r="M30" i="10"/>
  <c r="N30" i="10" s="1"/>
  <c r="M29" i="10"/>
  <c r="N29" i="10" s="1"/>
  <c r="M28" i="10"/>
  <c r="N28" i="10" s="1"/>
  <c r="M27" i="10"/>
  <c r="N27" i="10" s="1"/>
  <c r="M26" i="10"/>
  <c r="N26" i="10" s="1"/>
  <c r="M25" i="10"/>
  <c r="N25" i="10" s="1"/>
  <c r="M24" i="10"/>
  <c r="N24" i="10" s="1"/>
  <c r="M23" i="10"/>
  <c r="N23" i="10" s="1"/>
  <c r="M22" i="10"/>
  <c r="N22" i="10" s="1"/>
  <c r="M21" i="10"/>
  <c r="N21" i="10" s="1"/>
  <c r="M20" i="10"/>
  <c r="N20" i="10" s="1"/>
  <c r="M19" i="10"/>
  <c r="N19" i="10" s="1"/>
  <c r="M18" i="10"/>
  <c r="N18" i="10" s="1"/>
  <c r="M17" i="10"/>
  <c r="N17" i="10" s="1"/>
  <c r="M16" i="10"/>
  <c r="N16" i="10" s="1"/>
  <c r="M15" i="10"/>
  <c r="N15" i="10" s="1"/>
  <c r="M14" i="10"/>
  <c r="N14" i="10" s="1"/>
  <c r="M13" i="10"/>
  <c r="N13" i="10" s="1"/>
  <c r="M12" i="10"/>
  <c r="N12" i="10" s="1"/>
  <c r="M11" i="10"/>
  <c r="N11" i="10" s="1"/>
  <c r="M10" i="10"/>
  <c r="N10" i="10" s="1"/>
  <c r="M9" i="10"/>
  <c r="N9" i="10" s="1"/>
  <c r="M8" i="10"/>
  <c r="N8" i="10" s="1"/>
  <c r="M7" i="10"/>
  <c r="N7" i="10" s="1"/>
  <c r="M6" i="10"/>
  <c r="N6" i="10" s="1"/>
  <c r="M5" i="10"/>
  <c r="N5" i="10" s="1"/>
  <c r="N100" i="9"/>
  <c r="N103" i="9" s="1"/>
  <c r="N99" i="9"/>
  <c r="N101" i="9" s="1"/>
  <c r="K98" i="9"/>
  <c r="J98" i="9"/>
  <c r="I98" i="9"/>
  <c r="H98" i="9"/>
  <c r="G98" i="9"/>
  <c r="F98" i="9"/>
  <c r="E98" i="9"/>
  <c r="D98" i="9"/>
  <c r="C98" i="9"/>
  <c r="M97" i="9"/>
  <c r="N97" i="9" s="1"/>
  <c r="M96" i="9"/>
  <c r="N96" i="9" s="1"/>
  <c r="M95" i="9"/>
  <c r="N95" i="9" s="1"/>
  <c r="M94" i="9"/>
  <c r="N94" i="9" s="1"/>
  <c r="M93" i="9"/>
  <c r="N93" i="9" s="1"/>
  <c r="M92" i="9"/>
  <c r="N92" i="9" s="1"/>
  <c r="M91" i="9"/>
  <c r="N91" i="9" s="1"/>
  <c r="M90" i="9"/>
  <c r="N90" i="9" s="1"/>
  <c r="M89" i="9"/>
  <c r="N89" i="9" s="1"/>
  <c r="M88" i="9"/>
  <c r="N88" i="9" s="1"/>
  <c r="M87" i="9"/>
  <c r="N87" i="9" s="1"/>
  <c r="M86" i="9"/>
  <c r="N86" i="9" s="1"/>
  <c r="M85" i="9"/>
  <c r="N85" i="9" s="1"/>
  <c r="M84" i="9"/>
  <c r="N84" i="9" s="1"/>
  <c r="M83" i="9"/>
  <c r="N83" i="9" s="1"/>
  <c r="M82" i="9"/>
  <c r="N82" i="9" s="1"/>
  <c r="M81" i="9"/>
  <c r="N81" i="9" s="1"/>
  <c r="M80" i="9"/>
  <c r="N80" i="9" s="1"/>
  <c r="M79" i="9"/>
  <c r="N79" i="9" s="1"/>
  <c r="M78" i="9"/>
  <c r="N78" i="9" s="1"/>
  <c r="M77" i="9"/>
  <c r="N77" i="9" s="1"/>
  <c r="M76" i="9"/>
  <c r="N76" i="9" s="1"/>
  <c r="M75" i="9"/>
  <c r="N75" i="9" s="1"/>
  <c r="M74" i="9"/>
  <c r="N74" i="9" s="1"/>
  <c r="M73" i="9"/>
  <c r="N73" i="9" s="1"/>
  <c r="M72" i="9"/>
  <c r="N72" i="9" s="1"/>
  <c r="M71" i="9"/>
  <c r="N71" i="9" s="1"/>
  <c r="M70" i="9"/>
  <c r="N70" i="9" s="1"/>
  <c r="M69" i="9"/>
  <c r="N69" i="9" s="1"/>
  <c r="M68" i="9"/>
  <c r="N68" i="9" s="1"/>
  <c r="M67" i="9"/>
  <c r="N67" i="9" s="1"/>
  <c r="M66" i="9"/>
  <c r="N66" i="9" s="1"/>
  <c r="M65" i="9"/>
  <c r="N65" i="9" s="1"/>
  <c r="M64" i="9"/>
  <c r="N64" i="9" s="1"/>
  <c r="M63" i="9"/>
  <c r="N63" i="9" s="1"/>
  <c r="M62" i="9"/>
  <c r="N62" i="9" s="1"/>
  <c r="M61" i="9"/>
  <c r="N61" i="9" s="1"/>
  <c r="M60" i="9"/>
  <c r="N60" i="9" s="1"/>
  <c r="M59" i="9"/>
  <c r="N59" i="9" s="1"/>
  <c r="M58" i="9"/>
  <c r="N58" i="9" s="1"/>
  <c r="M57" i="9"/>
  <c r="N57" i="9" s="1"/>
  <c r="M56" i="9"/>
  <c r="N56" i="9" s="1"/>
  <c r="M55" i="9"/>
  <c r="N55" i="9" s="1"/>
  <c r="M54" i="9"/>
  <c r="N54" i="9" s="1"/>
  <c r="M53" i="9"/>
  <c r="N53" i="9" s="1"/>
  <c r="M52" i="9"/>
  <c r="N52" i="9" s="1"/>
  <c r="M51" i="9"/>
  <c r="N51" i="9" s="1"/>
  <c r="M50" i="9"/>
  <c r="N50" i="9" s="1"/>
  <c r="M49" i="9"/>
  <c r="N49" i="9" s="1"/>
  <c r="M48" i="9"/>
  <c r="N48" i="9" s="1"/>
  <c r="M47" i="9"/>
  <c r="N47" i="9" s="1"/>
  <c r="M46" i="9"/>
  <c r="N46" i="9" s="1"/>
  <c r="M45" i="9"/>
  <c r="N45" i="9" s="1"/>
  <c r="M44" i="9"/>
  <c r="N44" i="9" s="1"/>
  <c r="M43" i="9"/>
  <c r="N43" i="9" s="1"/>
  <c r="M42" i="9"/>
  <c r="N42" i="9" s="1"/>
  <c r="M41" i="9"/>
  <c r="N41" i="9" s="1"/>
  <c r="M40" i="9"/>
  <c r="N40" i="9" s="1"/>
  <c r="M39" i="9"/>
  <c r="N39" i="9" s="1"/>
  <c r="M38" i="9"/>
  <c r="N38" i="9" s="1"/>
  <c r="M37" i="9"/>
  <c r="N37" i="9" s="1"/>
  <c r="M36" i="9"/>
  <c r="N36" i="9" s="1"/>
  <c r="M35" i="9"/>
  <c r="N35" i="9" s="1"/>
  <c r="M34" i="9"/>
  <c r="N34" i="9" s="1"/>
  <c r="M33" i="9"/>
  <c r="N33" i="9" s="1"/>
  <c r="M32" i="9"/>
  <c r="N32" i="9" s="1"/>
  <c r="M31" i="9"/>
  <c r="N31" i="9" s="1"/>
  <c r="M30" i="9"/>
  <c r="N30" i="9" s="1"/>
  <c r="M29" i="9"/>
  <c r="N29" i="9" s="1"/>
  <c r="M28" i="9"/>
  <c r="N28" i="9" s="1"/>
  <c r="M27" i="9"/>
  <c r="N27" i="9" s="1"/>
  <c r="M26" i="9"/>
  <c r="N26" i="9" s="1"/>
  <c r="M25" i="9"/>
  <c r="N25" i="9" s="1"/>
  <c r="M24" i="9"/>
  <c r="N24" i="9" s="1"/>
  <c r="M23" i="9"/>
  <c r="N23" i="9" s="1"/>
  <c r="M22" i="9"/>
  <c r="N22" i="9" s="1"/>
  <c r="M21" i="9"/>
  <c r="N21" i="9" s="1"/>
  <c r="M20" i="9"/>
  <c r="N20" i="9" s="1"/>
  <c r="M19" i="9"/>
  <c r="N19" i="9" s="1"/>
  <c r="M18" i="9"/>
  <c r="N18" i="9" s="1"/>
  <c r="M17" i="9"/>
  <c r="N17" i="9" s="1"/>
  <c r="M16" i="9"/>
  <c r="N16" i="9" s="1"/>
  <c r="M15" i="9"/>
  <c r="N15" i="9" s="1"/>
  <c r="N14" i="9"/>
  <c r="M14" i="9"/>
  <c r="N13" i="9"/>
  <c r="M13" i="9"/>
  <c r="N12" i="9"/>
  <c r="M12" i="9"/>
  <c r="N11" i="9"/>
  <c r="M11" i="9"/>
  <c r="N10" i="9"/>
  <c r="M10" i="9"/>
  <c r="N9" i="9"/>
  <c r="M9" i="9"/>
  <c r="N8" i="9"/>
  <c r="M8" i="9"/>
  <c r="M7" i="9"/>
  <c r="N7" i="9" s="1"/>
  <c r="M6" i="9"/>
  <c r="N6" i="9" s="1"/>
  <c r="M5" i="9"/>
  <c r="N5" i="9" s="1"/>
  <c r="G19" i="8"/>
  <c r="F19" i="8"/>
  <c r="E19" i="8"/>
  <c r="D19" i="8"/>
  <c r="C19" i="8"/>
  <c r="B19" i="8" s="1"/>
  <c r="G10" i="8"/>
  <c r="F10" i="8"/>
  <c r="E10" i="8"/>
  <c r="D10" i="8"/>
  <c r="C10" i="8"/>
  <c r="G9" i="8"/>
  <c r="F9" i="8"/>
  <c r="E9" i="8"/>
  <c r="D9" i="8"/>
  <c r="C9" i="8"/>
  <c r="B8" i="8"/>
  <c r="B7" i="8"/>
  <c r="B6" i="8"/>
  <c r="B9" i="8" s="1"/>
  <c r="N102" i="9" l="1"/>
  <c r="F2" i="5"/>
  <c r="H2" i="5"/>
  <c r="I2" i="5"/>
  <c r="F3" i="5"/>
  <c r="H3" i="5"/>
  <c r="I3" i="5" s="1"/>
  <c r="F4" i="5"/>
  <c r="H4" i="5"/>
  <c r="I4" i="5" s="1"/>
  <c r="F5" i="5"/>
  <c r="H5" i="5"/>
  <c r="I5" i="5" s="1"/>
  <c r="F6" i="5"/>
  <c r="H6" i="5"/>
  <c r="I6" i="5"/>
  <c r="F7" i="5"/>
  <c r="H7" i="5"/>
  <c r="I7" i="5" s="1"/>
  <c r="F8" i="5"/>
  <c r="H8" i="5"/>
  <c r="I8" i="5"/>
  <c r="F9" i="5"/>
  <c r="H9" i="5"/>
  <c r="I9" i="5" s="1"/>
  <c r="F10" i="5"/>
  <c r="H10" i="5"/>
  <c r="I10" i="5"/>
  <c r="F11" i="5"/>
  <c r="H11" i="5"/>
  <c r="I11" i="5" s="1"/>
  <c r="F12" i="5"/>
  <c r="H12" i="5"/>
  <c r="I12" i="5"/>
  <c r="F13" i="5"/>
  <c r="H13" i="5"/>
  <c r="I13" i="5" s="1"/>
  <c r="F14" i="5"/>
  <c r="H14" i="5"/>
  <c r="I14" i="5"/>
  <c r="F15" i="5"/>
  <c r="H15" i="5"/>
  <c r="I15" i="5" s="1"/>
  <c r="F16" i="5"/>
  <c r="H16" i="5"/>
  <c r="I16" i="5"/>
  <c r="F17" i="5"/>
  <c r="H17" i="5"/>
  <c r="I17" i="5" s="1"/>
  <c r="F18" i="5"/>
  <c r="H18" i="5"/>
  <c r="I18" i="5"/>
  <c r="F19" i="5"/>
  <c r="H19" i="5"/>
  <c r="I19" i="5" s="1"/>
  <c r="F20" i="5"/>
  <c r="H20" i="5"/>
  <c r="I20" i="5"/>
  <c r="F21" i="5"/>
  <c r="H21" i="5"/>
  <c r="I21" i="5" s="1"/>
  <c r="F22" i="5"/>
  <c r="H22" i="5"/>
  <c r="I22" i="5"/>
  <c r="F23" i="5"/>
  <c r="H23" i="5"/>
  <c r="I23" i="5" s="1"/>
  <c r="F24" i="5"/>
  <c r="H24" i="5"/>
  <c r="I24" i="5"/>
  <c r="F25" i="5"/>
  <c r="H25" i="5"/>
  <c r="I25" i="5" s="1"/>
  <c r="F26" i="5"/>
  <c r="H26" i="5"/>
  <c r="I26" i="5"/>
  <c r="F27" i="5"/>
  <c r="H27" i="5"/>
  <c r="I27" i="5" s="1"/>
  <c r="F28" i="5"/>
  <c r="H28" i="5"/>
  <c r="I28" i="5"/>
  <c r="F29" i="5"/>
  <c r="H29" i="5"/>
  <c r="I29" i="5" s="1"/>
  <c r="F30" i="5"/>
  <c r="H30" i="5"/>
  <c r="I30" i="5"/>
  <c r="F31" i="5"/>
  <c r="H31" i="5"/>
  <c r="I31" i="5" s="1"/>
  <c r="F32" i="5"/>
  <c r="H32" i="5"/>
  <c r="I32" i="5"/>
  <c r="F33" i="5"/>
  <c r="H33" i="5"/>
  <c r="I33" i="5" s="1"/>
  <c r="F34" i="5"/>
  <c r="H34" i="5"/>
  <c r="I34" i="5"/>
  <c r="F35" i="5"/>
  <c r="H35" i="5"/>
  <c r="I35" i="5" s="1"/>
  <c r="F36" i="5"/>
  <c r="H36" i="5"/>
  <c r="I36" i="5"/>
  <c r="F37" i="5"/>
  <c r="H37" i="5"/>
  <c r="I37" i="5" s="1"/>
  <c r="F38" i="5"/>
  <c r="H38" i="5"/>
  <c r="I38" i="5"/>
  <c r="F39" i="5"/>
  <c r="H39" i="5"/>
  <c r="I39" i="5" s="1"/>
  <c r="F40" i="5"/>
  <c r="H40" i="5"/>
  <c r="I40" i="5"/>
  <c r="F41" i="5"/>
  <c r="H41" i="5"/>
  <c r="I41" i="5" s="1"/>
  <c r="F42" i="5"/>
  <c r="H42" i="5"/>
  <c r="I42" i="5"/>
  <c r="F43" i="5"/>
  <c r="H43" i="5"/>
  <c r="I43" i="5" s="1"/>
  <c r="F44" i="5"/>
  <c r="H44" i="5"/>
  <c r="I44" i="5"/>
  <c r="F45" i="5"/>
  <c r="H45" i="5"/>
  <c r="I45" i="5" s="1"/>
  <c r="F46" i="5"/>
  <c r="H46" i="5"/>
  <c r="I46" i="5"/>
  <c r="F47" i="5"/>
  <c r="H47" i="5"/>
  <c r="I47" i="5" s="1"/>
  <c r="F48" i="5"/>
  <c r="H48" i="5"/>
  <c r="I48" i="5"/>
  <c r="F49" i="5"/>
  <c r="H49" i="5"/>
  <c r="I49" i="5"/>
  <c r="F50" i="5"/>
  <c r="H50" i="5"/>
  <c r="I50" i="5" s="1"/>
  <c r="F51" i="5"/>
  <c r="H51" i="5"/>
  <c r="I51" i="5"/>
  <c r="F52" i="5"/>
  <c r="H52" i="5"/>
  <c r="I52" i="5" s="1"/>
  <c r="F53" i="5"/>
  <c r="H53" i="5"/>
  <c r="I53" i="5"/>
  <c r="F54" i="5"/>
  <c r="H54" i="5"/>
  <c r="I54" i="5" s="1"/>
  <c r="F55" i="5"/>
  <c r="H55" i="5"/>
  <c r="I55" i="5"/>
  <c r="F56" i="5"/>
  <c r="H56" i="5"/>
  <c r="I56" i="5" s="1"/>
  <c r="F57" i="5"/>
  <c r="H57" i="5"/>
  <c r="I57" i="5"/>
  <c r="F58" i="5"/>
  <c r="H58" i="5"/>
  <c r="I58" i="5" s="1"/>
  <c r="F59" i="5"/>
  <c r="H59" i="5"/>
  <c r="I59" i="5"/>
  <c r="F60" i="5"/>
  <c r="H60" i="5"/>
  <c r="I60" i="5" s="1"/>
  <c r="F61" i="5"/>
  <c r="H61" i="5"/>
  <c r="I61" i="5"/>
  <c r="F62" i="5"/>
  <c r="H62" i="5"/>
  <c r="I62" i="5" s="1"/>
  <c r="F63" i="5"/>
  <c r="H63" i="5"/>
  <c r="I63" i="5"/>
  <c r="F64" i="5"/>
  <c r="H64" i="5"/>
  <c r="I64" i="5" s="1"/>
  <c r="F65" i="5"/>
  <c r="H65" i="5"/>
  <c r="I65" i="5"/>
  <c r="F66" i="5"/>
  <c r="H66" i="5"/>
  <c r="I66" i="5" s="1"/>
  <c r="F67" i="5"/>
  <c r="H67" i="5"/>
  <c r="I67" i="5"/>
  <c r="F68" i="5"/>
  <c r="H68" i="5"/>
  <c r="I68" i="5" s="1"/>
  <c r="F69" i="5"/>
  <c r="H69" i="5"/>
  <c r="I69" i="5"/>
  <c r="F70" i="5"/>
  <c r="H70" i="5"/>
  <c r="I70" i="5" s="1"/>
  <c r="F71" i="5"/>
  <c r="H71" i="5"/>
  <c r="I71" i="5"/>
  <c r="F72" i="5"/>
  <c r="H72" i="5"/>
  <c r="I72" i="5" s="1"/>
  <c r="F73" i="5"/>
  <c r="H73" i="5"/>
  <c r="I73" i="5"/>
  <c r="F74" i="5"/>
  <c r="H74" i="5"/>
  <c r="I74" i="5" s="1"/>
  <c r="F75" i="5"/>
  <c r="H75" i="5"/>
  <c r="I75" i="5"/>
  <c r="F76" i="5"/>
  <c r="H76" i="5"/>
  <c r="I76" i="5" s="1"/>
  <c r="F77" i="5"/>
  <c r="H77" i="5"/>
  <c r="I77" i="5"/>
  <c r="F78" i="5"/>
  <c r="H78" i="5"/>
  <c r="I78" i="5" s="1"/>
  <c r="F79" i="5"/>
  <c r="H79" i="5"/>
  <c r="I79" i="5"/>
  <c r="F80" i="5"/>
  <c r="H80" i="5"/>
  <c r="I80" i="5" s="1"/>
  <c r="F81" i="5"/>
  <c r="H81" i="5"/>
  <c r="I81" i="5"/>
  <c r="F82" i="5"/>
  <c r="H82" i="5"/>
  <c r="I82" i="5" s="1"/>
  <c r="F83" i="5"/>
  <c r="H83" i="5"/>
  <c r="I83" i="5"/>
  <c r="F84" i="5"/>
  <c r="H84" i="5"/>
  <c r="I84" i="5" s="1"/>
  <c r="F85" i="5"/>
  <c r="H85" i="5"/>
  <c r="I85" i="5"/>
  <c r="F86" i="5"/>
  <c r="H86" i="5"/>
  <c r="I86" i="5" s="1"/>
  <c r="F87" i="5"/>
  <c r="H87" i="5"/>
  <c r="I87" i="5"/>
  <c r="F88" i="5"/>
  <c r="H88" i="5"/>
  <c r="I88" i="5" s="1"/>
  <c r="F89" i="5"/>
  <c r="H89" i="5"/>
  <c r="I89" i="5"/>
  <c r="F90" i="5"/>
  <c r="H90" i="5"/>
  <c r="I90" i="5" s="1"/>
  <c r="F91" i="5"/>
  <c r="H91" i="5"/>
  <c r="I91" i="5"/>
  <c r="F92" i="5"/>
  <c r="H92" i="5"/>
  <c r="I92" i="5" s="1"/>
  <c r="F93" i="5"/>
  <c r="H93" i="5"/>
  <c r="I93" i="5"/>
  <c r="F94" i="5"/>
  <c r="H94" i="5"/>
  <c r="I94" i="5" s="1"/>
  <c r="F95" i="5"/>
  <c r="H95" i="5"/>
  <c r="I95" i="5"/>
  <c r="F96" i="5"/>
  <c r="H96" i="5"/>
  <c r="I96" i="5" s="1"/>
  <c r="F97" i="5"/>
  <c r="H97" i="5"/>
  <c r="I97" i="5"/>
  <c r="F98" i="5"/>
  <c r="H98" i="5"/>
  <c r="I98" i="5" s="1"/>
  <c r="F99" i="5"/>
  <c r="H99" i="5"/>
  <c r="I99" i="5"/>
  <c r="F100" i="5"/>
  <c r="H100" i="5"/>
  <c r="I100" i="5" s="1"/>
  <c r="F101" i="5"/>
  <c r="H101" i="5"/>
  <c r="I101" i="5"/>
  <c r="F102" i="5"/>
  <c r="H102" i="5"/>
  <c r="I102" i="5" s="1"/>
  <c r="F103" i="5"/>
  <c r="H103" i="5"/>
  <c r="I103" i="5"/>
  <c r="F104" i="5"/>
  <c r="H104" i="5"/>
  <c r="I104" i="5" s="1"/>
  <c r="F105" i="5"/>
  <c r="H105" i="5"/>
  <c r="I105" i="5"/>
  <c r="F106" i="5"/>
  <c r="H106" i="5"/>
  <c r="I106" i="5" s="1"/>
  <c r="F107" i="5"/>
  <c r="H107" i="5"/>
  <c r="I107" i="5"/>
  <c r="F108" i="5"/>
  <c r="H108" i="5"/>
  <c r="I108" i="5" s="1"/>
  <c r="F109" i="5"/>
  <c r="H109" i="5"/>
  <c r="I109" i="5"/>
  <c r="F110" i="5"/>
  <c r="H110" i="5"/>
  <c r="I110" i="5" s="1"/>
  <c r="F111" i="5"/>
  <c r="H111" i="5"/>
  <c r="I111" i="5"/>
  <c r="F112" i="5"/>
  <c r="H112" i="5"/>
  <c r="I112" i="5" s="1"/>
  <c r="F113" i="5"/>
  <c r="H113" i="5"/>
  <c r="I113" i="5"/>
  <c r="F114" i="5"/>
  <c r="H114" i="5"/>
  <c r="I114" i="5" s="1"/>
  <c r="F115" i="5"/>
  <c r="H115" i="5"/>
  <c r="I115" i="5"/>
  <c r="F116" i="5"/>
  <c r="H116" i="5"/>
  <c r="I116" i="5" s="1"/>
  <c r="F117" i="5"/>
  <c r="H117" i="5"/>
  <c r="I117" i="5"/>
  <c r="F118" i="5"/>
  <c r="H118" i="5"/>
  <c r="I118" i="5" s="1"/>
  <c r="F119" i="5"/>
  <c r="H119" i="5"/>
  <c r="I119" i="5"/>
  <c r="F120" i="5"/>
  <c r="H120" i="5"/>
  <c r="I120" i="5" s="1"/>
  <c r="F121" i="5"/>
  <c r="H121" i="5"/>
  <c r="I121" i="5"/>
  <c r="F122" i="5"/>
  <c r="H122" i="5"/>
  <c r="I122" i="5" s="1"/>
  <c r="F123" i="5"/>
  <c r="H123" i="5"/>
  <c r="I123" i="5"/>
  <c r="F124" i="5"/>
  <c r="H124" i="5"/>
  <c r="I124" i="5" s="1"/>
  <c r="F125" i="5"/>
  <c r="H125" i="5"/>
  <c r="I125" i="5"/>
  <c r="F126" i="5"/>
  <c r="H126" i="5"/>
  <c r="I126" i="5" s="1"/>
  <c r="F127" i="5"/>
  <c r="H127" i="5"/>
  <c r="I127" i="5"/>
  <c r="F128" i="5"/>
  <c r="H128" i="5"/>
  <c r="I128" i="5" s="1"/>
  <c r="F129" i="5"/>
  <c r="H129" i="5"/>
  <c r="I129" i="5"/>
  <c r="F130" i="5"/>
  <c r="H130" i="5"/>
  <c r="I130" i="5" s="1"/>
  <c r="F131" i="5"/>
  <c r="H131" i="5"/>
  <c r="I131" i="5"/>
  <c r="F132" i="5"/>
  <c r="H132" i="5"/>
  <c r="I132" i="5" s="1"/>
  <c r="F133" i="5"/>
  <c r="H133" i="5"/>
  <c r="I133" i="5"/>
  <c r="F134" i="5"/>
  <c r="H134" i="5"/>
  <c r="I134" i="5" s="1"/>
  <c r="F135" i="5"/>
  <c r="H135" i="5"/>
  <c r="I135" i="5"/>
  <c r="F136" i="5"/>
  <c r="H136" i="5"/>
  <c r="I136" i="5" s="1"/>
  <c r="F137" i="5"/>
  <c r="H137" i="5"/>
  <c r="I137" i="5"/>
  <c r="F138" i="5"/>
  <c r="H138" i="5"/>
  <c r="I138" i="5" s="1"/>
  <c r="F139" i="5"/>
  <c r="H139" i="5"/>
  <c r="I139" i="5"/>
  <c r="F140" i="5"/>
  <c r="H140" i="5"/>
  <c r="I140" i="5" s="1"/>
  <c r="F141" i="5"/>
  <c r="H141" i="5"/>
  <c r="I141" i="5"/>
  <c r="F142" i="5"/>
  <c r="H142" i="5"/>
  <c r="I142" i="5" s="1"/>
  <c r="F143" i="5"/>
  <c r="H143" i="5"/>
  <c r="I143" i="5"/>
  <c r="F144" i="5"/>
  <c r="H144" i="5"/>
  <c r="I144" i="5" s="1"/>
  <c r="F145" i="5"/>
  <c r="H145" i="5"/>
  <c r="I145" i="5"/>
  <c r="F146" i="5"/>
  <c r="H146" i="5"/>
  <c r="I146" i="5" s="1"/>
  <c r="F147" i="5"/>
  <c r="H147" i="5"/>
  <c r="I147" i="5"/>
  <c r="F148" i="5"/>
  <c r="H148" i="5"/>
  <c r="I148" i="5" s="1"/>
  <c r="F149" i="5"/>
  <c r="H149" i="5"/>
  <c r="I149" i="5"/>
  <c r="F150" i="5"/>
  <c r="H150" i="5"/>
  <c r="I150" i="5" s="1"/>
  <c r="F151" i="5"/>
  <c r="H151" i="5"/>
  <c r="I151" i="5"/>
  <c r="F152" i="5"/>
  <c r="H152" i="5"/>
  <c r="I152" i="5" s="1"/>
  <c r="F153" i="5"/>
  <c r="H153" i="5"/>
  <c r="I153" i="5"/>
  <c r="F154" i="5"/>
  <c r="H154" i="5"/>
  <c r="I154" i="5" s="1"/>
  <c r="F155" i="5"/>
  <c r="H155" i="5"/>
  <c r="I155" i="5"/>
  <c r="F156" i="5"/>
  <c r="H156" i="5"/>
  <c r="I156" i="5" s="1"/>
  <c r="F157" i="5"/>
  <c r="H157" i="5"/>
  <c r="I157" i="5"/>
  <c r="F158" i="5"/>
  <c r="H158" i="5"/>
  <c r="I158" i="5" s="1"/>
  <c r="F159" i="5"/>
  <c r="H159" i="5"/>
  <c r="I159" i="5"/>
  <c r="F160" i="5"/>
  <c r="H160" i="5"/>
  <c r="I160" i="5" s="1"/>
  <c r="F161" i="5"/>
  <c r="H161" i="5"/>
  <c r="I161" i="5"/>
  <c r="F162" i="5"/>
  <c r="H162" i="5"/>
  <c r="I162" i="5" s="1"/>
  <c r="F163" i="5"/>
  <c r="H163" i="5"/>
  <c r="I163" i="5"/>
  <c r="F164" i="5"/>
  <c r="H164" i="5"/>
  <c r="I164" i="5" s="1"/>
  <c r="F165" i="5"/>
  <c r="H165" i="5"/>
  <c r="I165" i="5"/>
  <c r="F166" i="5"/>
  <c r="H166" i="5"/>
  <c r="I166" i="5" s="1"/>
  <c r="F167" i="5"/>
  <c r="H167" i="5"/>
  <c r="I167" i="5"/>
  <c r="F168" i="5"/>
  <c r="H168" i="5"/>
  <c r="I168" i="5" s="1"/>
  <c r="F169" i="5"/>
  <c r="H169" i="5"/>
  <c r="I169" i="5"/>
  <c r="F170" i="5"/>
  <c r="H170" i="5"/>
  <c r="I170" i="5" s="1"/>
  <c r="F171" i="5"/>
  <c r="H171" i="5"/>
  <c r="I171" i="5"/>
  <c r="F172" i="5"/>
  <c r="H172" i="5"/>
  <c r="I172" i="5" s="1"/>
  <c r="F173" i="5"/>
  <c r="H173" i="5"/>
  <c r="I173" i="5"/>
  <c r="F174" i="5"/>
  <c r="H174" i="5"/>
  <c r="I174" i="5" s="1"/>
  <c r="F175" i="5"/>
  <c r="H175" i="5"/>
  <c r="I175" i="5"/>
  <c r="F176" i="5"/>
  <c r="H176" i="5"/>
  <c r="I176" i="5" s="1"/>
  <c r="F177" i="5"/>
  <c r="H177" i="5"/>
  <c r="I177" i="5"/>
  <c r="F178" i="5"/>
  <c r="H178" i="5"/>
  <c r="I178" i="5" s="1"/>
  <c r="F179" i="5"/>
  <c r="H179" i="5"/>
  <c r="I179" i="5"/>
  <c r="F180" i="5"/>
  <c r="H180" i="5"/>
  <c r="I180" i="5" s="1"/>
  <c r="F181" i="5"/>
  <c r="H181" i="5"/>
  <c r="I181" i="5"/>
  <c r="F182" i="5"/>
  <c r="H182" i="5"/>
  <c r="I182" i="5" s="1"/>
  <c r="F183" i="5"/>
  <c r="H183" i="5"/>
  <c r="I183" i="5"/>
  <c r="F184" i="5"/>
  <c r="H184" i="5"/>
  <c r="I184" i="5" s="1"/>
  <c r="F185" i="5"/>
  <c r="H185" i="5"/>
  <c r="I185" i="5"/>
  <c r="F186" i="5"/>
  <c r="H186" i="5"/>
  <c r="I186" i="5" s="1"/>
  <c r="F187" i="5"/>
  <c r="H187" i="5"/>
  <c r="I187" i="5"/>
  <c r="F188" i="5"/>
  <c r="H188" i="5"/>
  <c r="I188" i="5" s="1"/>
  <c r="F189" i="5"/>
  <c r="H189" i="5"/>
  <c r="I189" i="5"/>
  <c r="F190" i="5"/>
  <c r="H190" i="5"/>
  <c r="I190" i="5" s="1"/>
  <c r="F191" i="5"/>
  <c r="H191" i="5"/>
  <c r="I191" i="5"/>
  <c r="F192" i="5"/>
  <c r="H192" i="5"/>
  <c r="I192" i="5" s="1"/>
  <c r="F193" i="5"/>
  <c r="H193" i="5"/>
  <c r="I193" i="5"/>
  <c r="F194" i="5"/>
  <c r="H194" i="5"/>
  <c r="I194" i="5" s="1"/>
  <c r="F195" i="5"/>
  <c r="H195" i="5"/>
  <c r="I195" i="5"/>
  <c r="F196" i="5"/>
  <c r="H196" i="5"/>
  <c r="I196" i="5" s="1"/>
  <c r="F197" i="5"/>
  <c r="H197" i="5"/>
  <c r="I197" i="5"/>
  <c r="F198" i="5"/>
  <c r="H198" i="5"/>
  <c r="I198" i="5" s="1"/>
  <c r="F199" i="5"/>
  <c r="H199" i="5"/>
  <c r="I199" i="5"/>
  <c r="F200" i="5"/>
  <c r="H200" i="5"/>
  <c r="I200" i="5" s="1"/>
  <c r="F201" i="5"/>
  <c r="H201" i="5"/>
  <c r="I201" i="5"/>
  <c r="F202" i="5"/>
  <c r="H202" i="5"/>
  <c r="I202" i="5" s="1"/>
  <c r="F203" i="5"/>
  <c r="H203" i="5"/>
  <c r="I203" i="5"/>
  <c r="F204" i="5"/>
  <c r="H204" i="5"/>
  <c r="I204" i="5" s="1"/>
  <c r="F205" i="5"/>
  <c r="H205" i="5"/>
  <c r="I205" i="5"/>
  <c r="F206" i="5"/>
  <c r="H206" i="5"/>
  <c r="I206" i="5" s="1"/>
  <c r="F207" i="5"/>
  <c r="H207" i="5"/>
  <c r="I207" i="5"/>
  <c r="F208" i="5"/>
  <c r="H208" i="5"/>
  <c r="I208" i="5" s="1"/>
  <c r="F209" i="5"/>
  <c r="H209" i="5"/>
  <c r="I209" i="5"/>
  <c r="F210" i="5"/>
  <c r="H210" i="5"/>
  <c r="I210" i="5" s="1"/>
  <c r="F211" i="5"/>
  <c r="H211" i="5"/>
  <c r="I211" i="5"/>
  <c r="F212" i="5"/>
  <c r="H212" i="5"/>
  <c r="I212" i="5" s="1"/>
  <c r="F213" i="5"/>
  <c r="H213" i="5"/>
  <c r="I213" i="5"/>
  <c r="F214" i="5"/>
  <c r="H214" i="5"/>
  <c r="I214" i="5" s="1"/>
  <c r="F215" i="5"/>
  <c r="H215" i="5"/>
  <c r="I215" i="5"/>
  <c r="F216" i="5"/>
  <c r="H216" i="5"/>
  <c r="I216" i="5" s="1"/>
  <c r="F217" i="5"/>
  <c r="H217" i="5"/>
  <c r="I217" i="5" s="1"/>
  <c r="F218" i="5"/>
  <c r="H218" i="5"/>
  <c r="I218" i="5"/>
  <c r="F219" i="5"/>
  <c r="H219" i="5"/>
  <c r="I219" i="5" s="1"/>
  <c r="F220" i="5"/>
  <c r="H220" i="5"/>
  <c r="I220" i="5"/>
  <c r="F221" i="5"/>
  <c r="H221" i="5"/>
  <c r="I221" i="5" s="1"/>
  <c r="F222" i="5"/>
  <c r="H222" i="5"/>
  <c r="I222" i="5"/>
  <c r="F223" i="5"/>
  <c r="H223" i="5"/>
  <c r="I223" i="5" s="1"/>
  <c r="F224" i="5"/>
  <c r="H224" i="5"/>
  <c r="I224" i="5"/>
  <c r="F225" i="5"/>
  <c r="H225" i="5"/>
  <c r="I225" i="5" s="1"/>
  <c r="F226" i="5"/>
  <c r="H226" i="5"/>
  <c r="I226" i="5"/>
  <c r="F227" i="5"/>
  <c r="H227" i="5"/>
  <c r="I227" i="5" s="1"/>
  <c r="F228" i="5"/>
  <c r="H228" i="5"/>
  <c r="I228" i="5"/>
  <c r="F229" i="5"/>
  <c r="H229" i="5"/>
  <c r="I229" i="5" s="1"/>
  <c r="F230" i="5"/>
  <c r="H230" i="5"/>
  <c r="I230" i="5"/>
  <c r="F231" i="5"/>
  <c r="H231" i="5"/>
  <c r="I231" i="5" s="1"/>
  <c r="F232" i="5"/>
  <c r="H232" i="5"/>
  <c r="I232" i="5"/>
  <c r="F233" i="5"/>
  <c r="H233" i="5"/>
  <c r="I233" i="5" s="1"/>
  <c r="F234" i="5"/>
  <c r="H234" i="5"/>
  <c r="I234" i="5"/>
  <c r="F235" i="5"/>
  <c r="H235" i="5"/>
  <c r="I235" i="5" s="1"/>
  <c r="F236" i="5"/>
  <c r="H236" i="5"/>
  <c r="I236" i="5"/>
  <c r="F237" i="5"/>
  <c r="H237" i="5"/>
  <c r="I237" i="5" s="1"/>
  <c r="F238" i="5"/>
  <c r="H238" i="5"/>
  <c r="I238" i="5"/>
  <c r="F239" i="5"/>
  <c r="H239" i="5"/>
  <c r="I239" i="5" s="1"/>
  <c r="F240" i="5"/>
  <c r="H240" i="5"/>
  <c r="I240" i="5"/>
  <c r="F241" i="5"/>
  <c r="H241" i="5"/>
  <c r="I241" i="5" s="1"/>
  <c r="F242" i="5"/>
  <c r="H242" i="5"/>
  <c r="I242" i="5"/>
  <c r="F243" i="5"/>
  <c r="H243" i="5"/>
  <c r="I243" i="5" s="1"/>
  <c r="F244" i="5"/>
  <c r="H244" i="5"/>
  <c r="I244" i="5"/>
  <c r="F245" i="5"/>
  <c r="H245" i="5"/>
  <c r="I245" i="5" s="1"/>
  <c r="F246" i="5"/>
  <c r="H246" i="5"/>
  <c r="I246" i="5"/>
  <c r="F247" i="5"/>
  <c r="H247" i="5"/>
  <c r="I247" i="5" s="1"/>
  <c r="F248" i="5"/>
  <c r="H248" i="5"/>
  <c r="I248" i="5"/>
  <c r="F249" i="5"/>
  <c r="H249" i="5"/>
  <c r="I249" i="5" s="1"/>
  <c r="F250" i="5"/>
  <c r="H250" i="5"/>
  <c r="I250" i="5"/>
  <c r="F251" i="5"/>
  <c r="H251" i="5"/>
  <c r="I251" i="5" s="1"/>
  <c r="F252" i="5"/>
  <c r="H252" i="5"/>
  <c r="I252" i="5"/>
  <c r="F253" i="5"/>
  <c r="H253" i="5"/>
  <c r="I253" i="5" s="1"/>
  <c r="F254" i="5"/>
  <c r="H254" i="5"/>
  <c r="I254" i="5"/>
  <c r="F255" i="5"/>
  <c r="H255" i="5"/>
  <c r="I255" i="5" s="1"/>
  <c r="F256" i="5"/>
  <c r="H256" i="5"/>
  <c r="I256" i="5"/>
  <c r="F257" i="5"/>
  <c r="H257" i="5"/>
  <c r="I257" i="5" s="1"/>
  <c r="F258" i="5"/>
  <c r="H258" i="5"/>
  <c r="I258" i="5"/>
  <c r="F259" i="5"/>
  <c r="H259" i="5"/>
  <c r="I259" i="5" s="1"/>
  <c r="F260" i="5"/>
  <c r="H260" i="5"/>
  <c r="I260" i="5"/>
  <c r="F261" i="5"/>
  <c r="H261" i="5"/>
  <c r="I261" i="5" s="1"/>
  <c r="F262" i="5"/>
  <c r="H262" i="5"/>
  <c r="I262" i="5"/>
  <c r="F263" i="5"/>
  <c r="H263" i="5"/>
  <c r="I263" i="5" s="1"/>
  <c r="F264" i="5"/>
  <c r="H264" i="5"/>
  <c r="I264" i="5"/>
  <c r="F265" i="5"/>
  <c r="H265" i="5"/>
  <c r="I265" i="5" s="1"/>
  <c r="F266" i="5"/>
  <c r="H266" i="5"/>
  <c r="I266" i="5"/>
  <c r="F267" i="5"/>
  <c r="H267" i="5"/>
  <c r="I267" i="5" s="1"/>
  <c r="F268" i="5"/>
  <c r="H268" i="5"/>
  <c r="I268" i="5"/>
  <c r="F269" i="5"/>
  <c r="H269" i="5"/>
  <c r="I269" i="5" s="1"/>
  <c r="F270" i="5"/>
  <c r="H270" i="5"/>
  <c r="I270" i="5"/>
  <c r="F271" i="5"/>
  <c r="H271" i="5"/>
  <c r="I271" i="5" s="1"/>
  <c r="F272" i="5"/>
  <c r="H272" i="5"/>
  <c r="I272" i="5"/>
  <c r="F273" i="5"/>
  <c r="H273" i="5"/>
  <c r="I273" i="5" s="1"/>
  <c r="F274" i="5"/>
  <c r="H274" i="5"/>
  <c r="I274" i="5"/>
  <c r="F275" i="5"/>
  <c r="H275" i="5"/>
  <c r="I275" i="5" s="1"/>
  <c r="F276" i="5"/>
  <c r="H276" i="5"/>
  <c r="I276" i="5"/>
  <c r="F277" i="5"/>
  <c r="H277" i="5"/>
  <c r="I277" i="5" s="1"/>
  <c r="F278" i="5"/>
  <c r="H278" i="5"/>
  <c r="I278" i="5"/>
  <c r="F279" i="5"/>
  <c r="H279" i="5"/>
  <c r="I279" i="5" s="1"/>
  <c r="F280" i="5"/>
  <c r="H280" i="5"/>
  <c r="I280" i="5"/>
  <c r="F281" i="5"/>
  <c r="H281" i="5"/>
  <c r="I281" i="5" s="1"/>
  <c r="F282" i="5"/>
  <c r="H282" i="5"/>
  <c r="I282" i="5"/>
  <c r="F283" i="5"/>
  <c r="H283" i="5"/>
  <c r="I283" i="5" s="1"/>
  <c r="F284" i="5"/>
  <c r="H284" i="5"/>
  <c r="I284" i="5"/>
  <c r="F285" i="5"/>
  <c r="H285" i="5"/>
  <c r="I285" i="5" s="1"/>
  <c r="F286" i="5"/>
  <c r="H286" i="5"/>
  <c r="I286" i="5"/>
  <c r="F287" i="5"/>
  <c r="H287" i="5"/>
  <c r="I287" i="5" s="1"/>
  <c r="F288" i="5"/>
  <c r="H288" i="5"/>
  <c r="I288" i="5"/>
  <c r="F289" i="5"/>
  <c r="H289" i="5"/>
  <c r="I289" i="5" s="1"/>
  <c r="F290" i="5"/>
  <c r="H290" i="5"/>
  <c r="I290" i="5"/>
  <c r="F291" i="5"/>
  <c r="H291" i="5"/>
  <c r="I291" i="5" s="1"/>
  <c r="F292" i="5"/>
  <c r="H292" i="5"/>
  <c r="I292" i="5"/>
  <c r="F293" i="5"/>
  <c r="H293" i="5"/>
  <c r="I293" i="5" s="1"/>
  <c r="F294" i="5"/>
  <c r="H294" i="5"/>
  <c r="I294" i="5"/>
  <c r="F295" i="5"/>
  <c r="H295" i="5"/>
  <c r="I295" i="5" s="1"/>
  <c r="F296" i="5"/>
  <c r="H296" i="5"/>
  <c r="I296" i="5"/>
  <c r="F297" i="5"/>
  <c r="H297" i="5"/>
  <c r="I297" i="5" s="1"/>
  <c r="F298" i="5"/>
  <c r="H298" i="5"/>
  <c r="I298" i="5"/>
  <c r="F299" i="5"/>
  <c r="H299" i="5"/>
  <c r="I299" i="5" s="1"/>
  <c r="F300" i="5"/>
  <c r="H300" i="5"/>
  <c r="I300" i="5"/>
  <c r="F301" i="5"/>
  <c r="H301" i="5"/>
  <c r="I301" i="5" s="1"/>
  <c r="F302" i="5"/>
  <c r="H302" i="5"/>
  <c r="I302" i="5"/>
  <c r="F303" i="5"/>
  <c r="H303" i="5"/>
  <c r="I303" i="5" s="1"/>
  <c r="F304" i="5"/>
  <c r="H304" i="5"/>
  <c r="I304" i="5"/>
  <c r="F305" i="5"/>
  <c r="H305" i="5"/>
  <c r="I305" i="5" s="1"/>
  <c r="F306" i="5"/>
  <c r="H306" i="5"/>
  <c r="I306" i="5"/>
  <c r="F307" i="5"/>
  <c r="H307" i="5"/>
  <c r="I307" i="5" s="1"/>
  <c r="F308" i="5"/>
  <c r="H308" i="5"/>
  <c r="I308" i="5"/>
  <c r="F309" i="5"/>
  <c r="H309" i="5"/>
  <c r="I309" i="5" s="1"/>
  <c r="F310" i="5"/>
  <c r="H310" i="5"/>
  <c r="I310" i="5"/>
  <c r="F311" i="5"/>
  <c r="H311" i="5"/>
  <c r="I311" i="5" s="1"/>
  <c r="F312" i="5"/>
  <c r="H312" i="5"/>
  <c r="I312" i="5"/>
  <c r="F313" i="5"/>
  <c r="H313" i="5"/>
  <c r="I313" i="5" s="1"/>
  <c r="F314" i="5"/>
  <c r="H314" i="5"/>
  <c r="I314" i="5"/>
  <c r="F315" i="5"/>
  <c r="H315" i="5"/>
  <c r="I315" i="5" s="1"/>
  <c r="F316" i="5"/>
  <c r="H316" i="5"/>
  <c r="I316" i="5"/>
  <c r="F317" i="5"/>
  <c r="H317" i="5"/>
  <c r="I317" i="5" s="1"/>
  <c r="F318" i="5"/>
  <c r="H318" i="5"/>
  <c r="I318" i="5"/>
  <c r="F319" i="5"/>
  <c r="H319" i="5"/>
  <c r="I319" i="5" s="1"/>
  <c r="F320" i="5"/>
  <c r="H320" i="5"/>
  <c r="I320" i="5"/>
  <c r="F321" i="5"/>
  <c r="H321" i="5"/>
  <c r="I321" i="5" s="1"/>
  <c r="F322" i="5"/>
  <c r="H322" i="5"/>
  <c r="I322" i="5"/>
  <c r="F323" i="5"/>
  <c r="H323" i="5"/>
  <c r="I323" i="5" s="1"/>
  <c r="F324" i="5"/>
  <c r="H324" i="5"/>
  <c r="I324" i="5"/>
  <c r="F325" i="5"/>
  <c r="H325" i="5"/>
  <c r="I325" i="5" s="1"/>
  <c r="F326" i="5"/>
  <c r="H326" i="5"/>
  <c r="I326" i="5"/>
  <c r="F327" i="5"/>
  <c r="H327" i="5"/>
  <c r="I327" i="5" s="1"/>
  <c r="F328" i="5"/>
  <c r="H328" i="5"/>
  <c r="I328" i="5"/>
  <c r="F329" i="5"/>
  <c r="H329" i="5"/>
  <c r="I329" i="5" s="1"/>
  <c r="F330" i="5"/>
  <c r="H330" i="5"/>
  <c r="I330" i="5"/>
  <c r="F331" i="5"/>
  <c r="H331" i="5"/>
  <c r="I331" i="5" s="1"/>
  <c r="F332" i="5"/>
  <c r="H332" i="5"/>
  <c r="I332" i="5"/>
  <c r="F333" i="5"/>
  <c r="H333" i="5"/>
  <c r="I333" i="5" s="1"/>
  <c r="F334" i="5"/>
  <c r="H334" i="5"/>
  <c r="I334" i="5"/>
  <c r="F335" i="5"/>
  <c r="H335" i="5"/>
  <c r="I335" i="5" s="1"/>
  <c r="F336" i="5"/>
  <c r="H336" i="5"/>
  <c r="I336" i="5"/>
  <c r="F337" i="5"/>
  <c r="H337" i="5"/>
  <c r="I337" i="5" s="1"/>
  <c r="F338" i="5"/>
  <c r="H338" i="5"/>
  <c r="I338" i="5"/>
  <c r="F339" i="5"/>
  <c r="H339" i="5"/>
  <c r="I339" i="5" s="1"/>
  <c r="F340" i="5"/>
  <c r="H340" i="5"/>
  <c r="I340" i="5"/>
  <c r="F341" i="5"/>
  <c r="H341" i="5"/>
  <c r="I341" i="5" s="1"/>
  <c r="F342" i="5"/>
  <c r="H342" i="5"/>
  <c r="I342" i="5"/>
  <c r="F343" i="5"/>
  <c r="H343" i="5"/>
  <c r="I343" i="5" s="1"/>
  <c r="F344" i="5"/>
  <c r="H344" i="5"/>
  <c r="I344" i="5"/>
  <c r="F345" i="5"/>
  <c r="H345" i="5"/>
  <c r="I345" i="5" s="1"/>
  <c r="F346" i="5"/>
  <c r="H346" i="5"/>
  <c r="I346" i="5"/>
  <c r="F347" i="5"/>
  <c r="H347" i="5"/>
  <c r="I347" i="5" s="1"/>
  <c r="F348" i="5"/>
  <c r="H348" i="5"/>
  <c r="I348" i="5"/>
  <c r="F349" i="5"/>
  <c r="H349" i="5"/>
  <c r="I349" i="5" s="1"/>
  <c r="F350" i="5"/>
  <c r="H350" i="5"/>
  <c r="I350" i="5"/>
  <c r="F351" i="5"/>
  <c r="H351" i="5"/>
  <c r="I351" i="5" s="1"/>
  <c r="F352" i="5"/>
  <c r="H352" i="5"/>
  <c r="I352" i="5"/>
  <c r="F353" i="5"/>
  <c r="H353" i="5"/>
  <c r="I353" i="5" s="1"/>
  <c r="F354" i="5"/>
  <c r="H354" i="5"/>
  <c r="I354" i="5"/>
  <c r="F355" i="5"/>
  <c r="H355" i="5"/>
  <c r="I355" i="5" s="1"/>
  <c r="F356" i="5"/>
  <c r="H356" i="5"/>
  <c r="I356" i="5"/>
  <c r="F357" i="5"/>
  <c r="H357" i="5"/>
  <c r="I357" i="5" s="1"/>
  <c r="F358" i="5"/>
  <c r="H358" i="5"/>
  <c r="I358" i="5"/>
  <c r="F359" i="5"/>
  <c r="H359" i="5"/>
  <c r="I359" i="5" s="1"/>
  <c r="F360" i="5"/>
  <c r="H360" i="5"/>
  <c r="I360" i="5"/>
  <c r="F361" i="5"/>
  <c r="H361" i="5"/>
  <c r="I361" i="5" s="1"/>
  <c r="F362" i="5"/>
  <c r="H362" i="5"/>
  <c r="I362" i="5"/>
  <c r="F363" i="5"/>
  <c r="H363" i="5"/>
  <c r="I363" i="5" s="1"/>
  <c r="F364" i="5"/>
  <c r="H364" i="5"/>
  <c r="I364" i="5"/>
  <c r="F365" i="5"/>
  <c r="H365" i="5"/>
  <c r="I365" i="5" s="1"/>
  <c r="F366" i="5"/>
  <c r="H366" i="5"/>
  <c r="I366" i="5"/>
  <c r="F367" i="5"/>
  <c r="H367" i="5"/>
  <c r="I367" i="5" s="1"/>
  <c r="F368" i="5"/>
  <c r="H368" i="5"/>
  <c r="I368" i="5"/>
  <c r="F369" i="5"/>
  <c r="H369" i="5"/>
  <c r="I369" i="5" s="1"/>
  <c r="F370" i="5"/>
  <c r="H370" i="5"/>
  <c r="I370" i="5"/>
  <c r="F371" i="5"/>
  <c r="H371" i="5"/>
  <c r="I371" i="5" s="1"/>
  <c r="F372" i="5"/>
  <c r="H372" i="5"/>
  <c r="I372" i="5"/>
  <c r="F373" i="5"/>
  <c r="H373" i="5"/>
  <c r="I373" i="5" s="1"/>
  <c r="F374" i="5"/>
  <c r="H374" i="5"/>
  <c r="I374" i="5"/>
  <c r="F375" i="5"/>
  <c r="H375" i="5"/>
  <c r="I375" i="5" s="1"/>
  <c r="F376" i="5"/>
  <c r="H376" i="5"/>
  <c r="I376" i="5"/>
  <c r="F377" i="5"/>
  <c r="H377" i="5"/>
  <c r="I377" i="5" s="1"/>
  <c r="F378" i="5"/>
  <c r="H378" i="5"/>
  <c r="I378" i="5"/>
  <c r="F379" i="5"/>
  <c r="H379" i="5"/>
  <c r="I379" i="5" s="1"/>
  <c r="F380" i="5"/>
  <c r="H380" i="5"/>
  <c r="I380" i="5"/>
  <c r="F381" i="5"/>
  <c r="H381" i="5"/>
  <c r="I381" i="5" s="1"/>
  <c r="F382" i="5"/>
  <c r="H382" i="5"/>
  <c r="I382" i="5"/>
  <c r="F383" i="5"/>
  <c r="H383" i="5"/>
  <c r="I383" i="5" s="1"/>
  <c r="F384" i="5"/>
  <c r="H384" i="5"/>
  <c r="I384" i="5"/>
  <c r="F385" i="5"/>
  <c r="H385" i="5"/>
  <c r="I385" i="5" s="1"/>
  <c r="F386" i="5"/>
  <c r="H386" i="5"/>
  <c r="I386" i="5" s="1"/>
  <c r="F387" i="5"/>
  <c r="H387" i="5"/>
  <c r="I387" i="5"/>
  <c r="F388" i="5"/>
  <c r="H388" i="5"/>
  <c r="I388" i="5" s="1"/>
  <c r="F389" i="5"/>
  <c r="H389" i="5"/>
  <c r="I389" i="5"/>
  <c r="F390" i="5"/>
  <c r="H390" i="5"/>
  <c r="I390" i="5" s="1"/>
  <c r="F391" i="5"/>
  <c r="H391" i="5"/>
  <c r="I391" i="5"/>
  <c r="F392" i="5"/>
  <c r="H392" i="5"/>
  <c r="I392" i="5" s="1"/>
  <c r="F393" i="5"/>
  <c r="H393" i="5"/>
  <c r="I393" i="5"/>
  <c r="F394" i="5"/>
  <c r="H394" i="5"/>
  <c r="I394" i="5" s="1"/>
  <c r="F395" i="5"/>
  <c r="H395" i="5"/>
  <c r="I395" i="5"/>
  <c r="F396" i="5"/>
  <c r="H396" i="5"/>
  <c r="I396" i="5" s="1"/>
  <c r="F397" i="5"/>
  <c r="H397" i="5"/>
  <c r="I397" i="5"/>
  <c r="F398" i="5"/>
  <c r="H398" i="5"/>
  <c r="I398" i="5" s="1"/>
  <c r="F399" i="5"/>
  <c r="H399" i="5"/>
  <c r="I399" i="5"/>
  <c r="F400" i="5"/>
  <c r="H400" i="5"/>
  <c r="I400" i="5" s="1"/>
  <c r="F401" i="5"/>
  <c r="H401" i="5"/>
  <c r="I401" i="5"/>
  <c r="F402" i="5"/>
  <c r="H402" i="5"/>
  <c r="I402" i="5" s="1"/>
  <c r="F403" i="5"/>
  <c r="H403" i="5"/>
  <c r="I403" i="5"/>
  <c r="F404" i="5"/>
  <c r="H404" i="5"/>
  <c r="I404" i="5" s="1"/>
  <c r="F405" i="5"/>
  <c r="H405" i="5"/>
  <c r="I405" i="5"/>
  <c r="F406" i="5"/>
  <c r="H406" i="5"/>
  <c r="I406" i="5" s="1"/>
  <c r="F407" i="5"/>
  <c r="H407" i="5"/>
  <c r="I407" i="5"/>
  <c r="F408" i="5"/>
  <c r="H408" i="5"/>
  <c r="I408" i="5" s="1"/>
  <c r="F409" i="5"/>
  <c r="H409" i="5"/>
  <c r="I409" i="5"/>
  <c r="F410" i="5"/>
  <c r="H410" i="5"/>
  <c r="I410" i="5" s="1"/>
  <c r="F411" i="5"/>
  <c r="H411" i="5"/>
  <c r="I411" i="5"/>
  <c r="F412" i="5"/>
  <c r="H412" i="5"/>
  <c r="I412" i="5" s="1"/>
  <c r="F413" i="5"/>
  <c r="H413" i="5"/>
  <c r="I413" i="5"/>
  <c r="F414" i="5"/>
  <c r="H414" i="5"/>
  <c r="I414" i="5" s="1"/>
  <c r="F415" i="5"/>
  <c r="H415" i="5"/>
  <c r="I415" i="5"/>
  <c r="F416" i="5"/>
  <c r="H416" i="5"/>
  <c r="I416" i="5" s="1"/>
  <c r="F417" i="5"/>
  <c r="H417" i="5"/>
  <c r="I417" i="5"/>
  <c r="F418" i="5"/>
  <c r="H418" i="5"/>
  <c r="I418" i="5" s="1"/>
  <c r="F419" i="5"/>
  <c r="H419" i="5"/>
  <c r="I419" i="5"/>
  <c r="F420" i="5"/>
  <c r="H420" i="5"/>
  <c r="I420" i="5" s="1"/>
  <c r="F421" i="5"/>
  <c r="H421" i="5"/>
  <c r="I421" i="5"/>
  <c r="F422" i="5"/>
  <c r="H422" i="5"/>
  <c r="I422" i="5" s="1"/>
  <c r="F423" i="5"/>
  <c r="H423" i="5"/>
  <c r="I423" i="5"/>
  <c r="F424" i="5"/>
  <c r="H424" i="5"/>
  <c r="I424" i="5" s="1"/>
  <c r="F425" i="5"/>
  <c r="H425" i="5"/>
  <c r="I425" i="5"/>
  <c r="F426" i="5"/>
  <c r="H426" i="5"/>
  <c r="I426" i="5" s="1"/>
  <c r="F427" i="5"/>
  <c r="H427" i="5"/>
  <c r="I427" i="5"/>
  <c r="F428" i="5"/>
  <c r="H428" i="5"/>
  <c r="I428" i="5" s="1"/>
  <c r="F429" i="5"/>
  <c r="H429" i="5"/>
  <c r="I429" i="5"/>
  <c r="F430" i="5"/>
  <c r="H430" i="5"/>
  <c r="I430" i="5" s="1"/>
  <c r="F431" i="5"/>
  <c r="H431" i="5"/>
  <c r="I431" i="5"/>
  <c r="F432" i="5"/>
  <c r="H432" i="5"/>
  <c r="I432" i="5" s="1"/>
  <c r="F433" i="5"/>
  <c r="H433" i="5"/>
  <c r="I433" i="5"/>
  <c r="F434" i="5"/>
  <c r="H434" i="5"/>
  <c r="I434" i="5" s="1"/>
  <c r="F435" i="5"/>
  <c r="H435" i="5"/>
  <c r="I435" i="5"/>
  <c r="F436" i="5"/>
  <c r="H436" i="5"/>
  <c r="I436" i="5" s="1"/>
  <c r="F437" i="5"/>
  <c r="H437" i="5"/>
  <c r="I437" i="5"/>
  <c r="F438" i="5"/>
  <c r="H438" i="5"/>
  <c r="I438" i="5" s="1"/>
  <c r="F439" i="5"/>
  <c r="H439" i="5"/>
  <c r="I439" i="5"/>
  <c r="F440" i="5"/>
  <c r="H440" i="5"/>
  <c r="I440" i="5" s="1"/>
  <c r="F441" i="5"/>
  <c r="H441" i="5"/>
  <c r="I441" i="5"/>
  <c r="F442" i="5"/>
  <c r="H442" i="5"/>
  <c r="I442" i="5" s="1"/>
  <c r="F443" i="5"/>
  <c r="H443" i="5"/>
  <c r="I443" i="5"/>
  <c r="F444" i="5"/>
  <c r="H444" i="5"/>
  <c r="I444" i="5" s="1"/>
  <c r="F445" i="5"/>
  <c r="H445" i="5"/>
  <c r="I445" i="5"/>
  <c r="F446" i="5"/>
  <c r="H446" i="5"/>
  <c r="I446" i="5" s="1"/>
  <c r="F447" i="5"/>
  <c r="H447" i="5"/>
  <c r="I447" i="5"/>
  <c r="F448" i="5"/>
  <c r="H448" i="5"/>
  <c r="I448" i="5" s="1"/>
  <c r="F449" i="5"/>
  <c r="H449" i="5"/>
  <c r="I449" i="5"/>
  <c r="F450" i="5"/>
  <c r="H450" i="5"/>
  <c r="I450" i="5" s="1"/>
  <c r="F451" i="5"/>
  <c r="H451" i="5"/>
  <c r="I451" i="5"/>
  <c r="F452" i="5"/>
  <c r="H452" i="5"/>
  <c r="I452" i="5" s="1"/>
  <c r="F453" i="5"/>
  <c r="H453" i="5"/>
  <c r="I453" i="5"/>
  <c r="F454" i="5"/>
  <c r="H454" i="5"/>
  <c r="I454" i="5" s="1"/>
  <c r="F455" i="5"/>
  <c r="H455" i="5"/>
  <c r="I455" i="5"/>
  <c r="F456" i="5"/>
  <c r="H456" i="5"/>
  <c r="I456" i="5" s="1"/>
  <c r="F457" i="5"/>
  <c r="H457" i="5"/>
  <c r="I457" i="5"/>
  <c r="F458" i="5"/>
  <c r="H458" i="5"/>
  <c r="I458" i="5" s="1"/>
  <c r="F459" i="5"/>
  <c r="H459" i="5"/>
  <c r="I459" i="5"/>
  <c r="F460" i="5"/>
  <c r="H460" i="5"/>
  <c r="I460" i="5" s="1"/>
  <c r="F461" i="5"/>
  <c r="H461" i="5"/>
  <c r="I461" i="5"/>
  <c r="F462" i="5"/>
  <c r="H462" i="5"/>
  <c r="I462" i="5" s="1"/>
  <c r="F463" i="5"/>
  <c r="H463" i="5"/>
  <c r="I463" i="5"/>
  <c r="F464" i="5"/>
  <c r="H464" i="5"/>
  <c r="I464" i="5" s="1"/>
  <c r="F465" i="5"/>
  <c r="H465" i="5"/>
  <c r="I465" i="5"/>
  <c r="F466" i="5"/>
  <c r="H466" i="5"/>
  <c r="I466" i="5" s="1"/>
  <c r="F467" i="5"/>
  <c r="H467" i="5"/>
  <c r="I467" i="5"/>
  <c r="F468" i="5"/>
  <c r="H468" i="5"/>
  <c r="I468" i="5" s="1"/>
  <c r="F469" i="5"/>
  <c r="H469" i="5"/>
  <c r="I469" i="5"/>
  <c r="F470" i="5"/>
  <c r="H470" i="5"/>
  <c r="I470" i="5" s="1"/>
  <c r="F471" i="5"/>
  <c r="H471" i="5"/>
  <c r="I471" i="5"/>
  <c r="F472" i="5"/>
  <c r="H472" i="5"/>
  <c r="I472" i="5" s="1"/>
  <c r="F473" i="5"/>
  <c r="H473" i="5"/>
  <c r="I473" i="5"/>
  <c r="F474" i="5"/>
  <c r="H474" i="5"/>
  <c r="I474" i="5" s="1"/>
  <c r="F475" i="5"/>
  <c r="H475" i="5"/>
  <c r="I475" i="5"/>
  <c r="F476" i="5"/>
  <c r="H476" i="5"/>
  <c r="I476" i="5" s="1"/>
  <c r="F477" i="5"/>
  <c r="H477" i="5"/>
  <c r="I477" i="5"/>
  <c r="F478" i="5"/>
  <c r="H478" i="5"/>
  <c r="I478" i="5" s="1"/>
  <c r="F479" i="5"/>
  <c r="H479" i="5"/>
  <c r="I479" i="5"/>
  <c r="F480" i="5"/>
  <c r="H480" i="5"/>
  <c r="I480" i="5" s="1"/>
  <c r="F481" i="5"/>
  <c r="H481" i="5"/>
  <c r="I481" i="5"/>
  <c r="F482" i="5"/>
  <c r="H482" i="5"/>
  <c r="I482" i="5" s="1"/>
  <c r="F483" i="5"/>
  <c r="H483" i="5"/>
  <c r="I483" i="5"/>
  <c r="F484" i="5"/>
  <c r="H484" i="5"/>
  <c r="I484" i="5" s="1"/>
  <c r="F485" i="5"/>
  <c r="H485" i="5"/>
  <c r="I485" i="5"/>
  <c r="F486" i="5"/>
  <c r="H486" i="5"/>
  <c r="I486" i="5" s="1"/>
  <c r="F487" i="5"/>
  <c r="H487" i="5"/>
  <c r="I487" i="5"/>
  <c r="F488" i="5"/>
  <c r="H488" i="5"/>
  <c r="I488" i="5" s="1"/>
  <c r="F489" i="5"/>
  <c r="H489" i="5"/>
  <c r="I489" i="5"/>
  <c r="F490" i="5"/>
  <c r="H490" i="5"/>
  <c r="I490" i="5" s="1"/>
  <c r="F491" i="5"/>
  <c r="H491" i="5"/>
  <c r="I491" i="5"/>
  <c r="F492" i="5"/>
  <c r="H492" i="5"/>
  <c r="I492" i="5" s="1"/>
  <c r="F493" i="5"/>
  <c r="H493" i="5"/>
  <c r="I493" i="5"/>
  <c r="F494" i="5"/>
  <c r="H494" i="5"/>
  <c r="I494" i="5" s="1"/>
  <c r="F495" i="5"/>
  <c r="H495" i="5"/>
  <c r="I495" i="5"/>
  <c r="F496" i="5"/>
  <c r="H496" i="5"/>
  <c r="I496" i="5" s="1"/>
  <c r="F497" i="5"/>
  <c r="H497" i="5"/>
  <c r="I497" i="5"/>
  <c r="F498" i="5"/>
  <c r="H498" i="5"/>
  <c r="I498" i="5" s="1"/>
  <c r="F499" i="5"/>
  <c r="H499" i="5"/>
  <c r="I499" i="5"/>
  <c r="F500" i="5"/>
  <c r="H500" i="5"/>
  <c r="I500" i="5" s="1"/>
  <c r="F501" i="5"/>
  <c r="H501" i="5"/>
  <c r="I501" i="5"/>
  <c r="F502" i="5"/>
  <c r="H502" i="5"/>
  <c r="I502" i="5" s="1"/>
  <c r="F503" i="5"/>
  <c r="H503" i="5"/>
  <c r="I503" i="5"/>
  <c r="F504" i="5"/>
  <c r="H504" i="5"/>
  <c r="I504" i="5" s="1"/>
  <c r="F505" i="5"/>
  <c r="H505" i="5"/>
  <c r="I505" i="5"/>
  <c r="F506" i="5"/>
  <c r="H506" i="5"/>
  <c r="I506" i="5" s="1"/>
  <c r="F507" i="5"/>
  <c r="H507" i="5"/>
  <c r="I507" i="5"/>
  <c r="F508" i="5"/>
  <c r="H508" i="5"/>
  <c r="I508" i="5" s="1"/>
  <c r="F509" i="5"/>
  <c r="H509" i="5"/>
  <c r="I509" i="5"/>
  <c r="F510" i="5"/>
  <c r="H510" i="5"/>
  <c r="I510" i="5" s="1"/>
  <c r="F511" i="5"/>
  <c r="H511" i="5"/>
  <c r="I511" i="5"/>
  <c r="C12" i="4"/>
  <c r="F12" i="4" s="1"/>
  <c r="D12" i="4"/>
  <c r="E12" i="4"/>
  <c r="C17" i="4"/>
  <c r="D17" i="4"/>
  <c r="E17" i="4"/>
  <c r="F17" i="4"/>
  <c r="C18" i="4"/>
  <c r="D18" i="4"/>
  <c r="E18" i="4"/>
  <c r="F18" i="4"/>
  <c r="C21" i="4"/>
  <c r="D21" i="4"/>
  <c r="E21" i="4"/>
  <c r="F21" i="4"/>
  <c r="C22" i="4"/>
  <c r="D22" i="4"/>
  <c r="E22" i="4"/>
  <c r="F22" i="4"/>
  <c r="C23" i="4"/>
  <c r="D23" i="4"/>
  <c r="E23" i="4"/>
  <c r="F23" i="4"/>
  <c r="C24" i="4"/>
  <c r="D24" i="4"/>
  <c r="E24" i="4"/>
  <c r="F24" i="4"/>
  <c r="C25" i="4"/>
  <c r="D25" i="4"/>
  <c r="E25" i="4"/>
  <c r="F25" i="4"/>
  <c r="C26" i="4"/>
  <c r="D26" i="4"/>
  <c r="E26" i="4"/>
  <c r="F26" i="4"/>
  <c r="D17" i="7"/>
  <c r="D15" i="7"/>
  <c r="D13" i="7"/>
  <c r="D11" i="7"/>
  <c r="D9" i="7"/>
  <c r="D7" i="7"/>
  <c r="D5" i="7"/>
  <c r="D16" i="7"/>
  <c r="D14" i="7"/>
  <c r="D12" i="7"/>
  <c r="D10" i="7"/>
  <c r="D8" i="7"/>
  <c r="D6" i="7"/>
  <c r="D4" i="7"/>
</calcChain>
</file>

<file path=xl/sharedStrings.xml><?xml version="1.0" encoding="utf-8"?>
<sst xmlns="http://schemas.openxmlformats.org/spreadsheetml/2006/main" count="1955" uniqueCount="229">
  <si>
    <r>
      <t>Executive Summary:</t>
    </r>
    <r>
      <rPr>
        <sz val="10"/>
        <rFont val="Arial"/>
        <family val="2"/>
      </rPr>
      <t xml:space="preserve">  The company would like to determine the Net Benefit total over a 3 year period consisting of ticket sales at a booth and online.  The first thing that was done was to determine the Number of Tickets Sales per year by using the formula $C$6*(1+C$11) for Years 1 and 2 and the formula $D$12*(1+C11) fro year 3 which captured an additional 4% increase in sales from year 2.  The next step was to drag the formula for the number of tickets sold at the booth (C12*C16).  Once the number of tickets sold at the booth was determined, the revenue was calculated for each year by dragging the formula C17*$C$5 which multiplies the number of tickets sold at the booth by the ticket price of $35.  
After this was completed, the next step is to determine the number of tickets sold online by using the formula C12*C20.  The revenue was then determined by using the formula C21*$C$5.  After that, the expense for online tickets was determined using the 6% with the formula C22*$C$7.  Once this was determined, the total revenue from online sales was calculated using the formula C22-C23.  Once the revenue from online tickets was found, it was then added to the previously determined revenue generated from booth sales using the formula SUM(C24:C25).  
The last step was to use the sum function SUM(C17:E17) all the way through the totals column.  After  this was done, it was clear the  net benefit after a 3 year period will be $259,026,701.  If this is used to reject or accept a project, the answer would be to accept if this information is used as the determining factor.  However, it would be important to extend this budget beyond the 3 year period to ensure that at some point the online sales do not cannibalize booth sales to the point of the net benefit actually decreasing instead.</t>
    </r>
  </si>
  <si>
    <t xml:space="preserve"> </t>
  </si>
  <si>
    <t>Meagan Frances Ayers BUAD 6800-901 Assignment #11</t>
  </si>
  <si>
    <t>Net Benefit</t>
  </si>
  <si>
    <t>Revenue Generated Without Online Sales</t>
  </si>
  <si>
    <t>Revenue Generated With Online Sales</t>
  </si>
  <si>
    <t>Online Ticket Expense</t>
  </si>
  <si>
    <t>Revenue Generated</t>
  </si>
  <si>
    <t>Number Tickets Sold Online</t>
  </si>
  <si>
    <t>% of Total Sales</t>
  </si>
  <si>
    <t>Online Sales</t>
  </si>
  <si>
    <t>Number Tickets Sold at Booth</t>
  </si>
  <si>
    <t>Booth Sales</t>
  </si>
  <si>
    <t>Ticket Sales Adjustment</t>
  </si>
  <si>
    <t>Number of Ticket Sales</t>
  </si>
  <si>
    <t>Anticipated Increase in Tickets Sold</t>
  </si>
  <si>
    <t>Totals</t>
  </si>
  <si>
    <t>Year 3</t>
  </si>
  <si>
    <t>Year 2</t>
  </si>
  <si>
    <t>Year 1</t>
  </si>
  <si>
    <t>Revenue Benefit Analysis</t>
  </si>
  <si>
    <t>Online Ticket Expense as % of Sales</t>
  </si>
  <si>
    <t>Average Number Tickets Sold Annually</t>
  </si>
  <si>
    <t>Average Ticket Price</t>
  </si>
  <si>
    <t>SplashEm</t>
  </si>
  <si>
    <t>Loraine Schultz</t>
  </si>
  <si>
    <t>Smoke House</t>
  </si>
  <si>
    <t>Tomatoes</t>
  </si>
  <si>
    <t>Laudisio</t>
  </si>
  <si>
    <t>Peppers</t>
  </si>
  <si>
    <t>Black olives</t>
  </si>
  <si>
    <t>Mamm'a Pasta Palace</t>
  </si>
  <si>
    <t>Romaine lettuce</t>
  </si>
  <si>
    <t>Roberta Cross</t>
  </si>
  <si>
    <t>Flagstaff House</t>
  </si>
  <si>
    <t>Pierce Arrow</t>
  </si>
  <si>
    <t>Bert's Bistro</t>
  </si>
  <si>
    <t>Sausage</t>
  </si>
  <si>
    <t>PJ Helgoth</t>
  </si>
  <si>
    <t>Red onions</t>
  </si>
  <si>
    <t>The Dandelion</t>
  </si>
  <si>
    <t>Pineapple</t>
  </si>
  <si>
    <t>Two Bitts</t>
  </si>
  <si>
    <t>Sun dried tomatoes</t>
  </si>
  <si>
    <t>The Station</t>
  </si>
  <si>
    <t>Parmesan cheese</t>
  </si>
  <si>
    <t>Mozzarella cheese</t>
  </si>
  <si>
    <t>Chicken</t>
  </si>
  <si>
    <t>Carmens</t>
  </si>
  <si>
    <t>Pepperoni</t>
  </si>
  <si>
    <t>SalesRep</t>
  </si>
  <si>
    <t>Customer</t>
  </si>
  <si>
    <t>CustomerID</t>
  </si>
  <si>
    <t>Profit</t>
  </si>
  <si>
    <t>Total Cost</t>
  </si>
  <si>
    <t>Unit Cost</t>
  </si>
  <si>
    <t>Total Sales</t>
  </si>
  <si>
    <t>Unit Price</t>
  </si>
  <si>
    <t>Quantity</t>
  </si>
  <si>
    <t>ProductName</t>
  </si>
  <si>
    <t>ProductID</t>
  </si>
  <si>
    <t>OrderDate</t>
  </si>
  <si>
    <t>Row Labels</t>
  </si>
  <si>
    <t>Sum of Total Sales</t>
  </si>
  <si>
    <t>Sum of Profit</t>
  </si>
  <si>
    <t>Grand Total</t>
  </si>
  <si>
    <t>Schweitzer Distribution Analysis</t>
  </si>
  <si>
    <t>Question</t>
  </si>
  <si>
    <t>Name</t>
  </si>
  <si>
    <t>Total</t>
  </si>
  <si>
    <t>Who is Bob’s best customer by total sales?</t>
  </si>
  <si>
    <t>Who is Bob’s worst customer by total sales</t>
  </si>
  <si>
    <t>Who is Bob’s best customer by profit?</t>
  </si>
  <si>
    <t>Who is Bob’s worst customer by profit?</t>
  </si>
  <si>
    <t>What is Bob’s best selling product by total sales?</t>
  </si>
  <si>
    <t>What is Bob’s worst selling product by total sales?</t>
  </si>
  <si>
    <t>What is Bob’s best selling product by profit?</t>
  </si>
  <si>
    <t>What is Bob’s worst selling product by profit?</t>
  </si>
  <si>
    <t>Who is Bob’s best sales representative by profit?</t>
  </si>
  <si>
    <t>Who is Bob’s worst sales representative by profit?</t>
  </si>
  <si>
    <t>What is the best sales representative’s best selling product (by total profit)?</t>
  </si>
  <si>
    <t>Who is the best sales representative’s best customer (by total profit)?</t>
  </si>
  <si>
    <t>What is the best sales representative’s worst selling product (by total profit)?</t>
  </si>
  <si>
    <t>Who is the best sales representative’s worst customer (by total profit)?</t>
  </si>
  <si>
    <t>**Select the name using the drop down list</t>
  </si>
  <si>
    <t>Executive Summary:  The raw data was used to create a pivot table for each question in order to determine where the company is doing really well and where they should make changes or improve.  For example: for the first question, a pivot table was created using Total Sales, Profit, and Customer raw data to determine which customer had the highest sales number.  This information was also used to answer the second question and determined which customer had the least amount of sales.  For each question, a pivot table was created (you can view them on the pivot table tab) with the appropriate information to answer the specific question.  
It was determined the The Station was their worst customer and therefore they should determine a way to raise sales with this customer.  Along the same lines, PJ Helgoth was the worst sales rep. and Loraine Schultz was the best sales rep.  This means that the company needs to focus on improving PJ by possibly having him learn from Lorain.</t>
  </si>
  <si>
    <t>Fairways Woods Company Shipping Analysis</t>
  </si>
  <si>
    <t>Number to ship from plant to warehouse:</t>
  </si>
  <si>
    <t>Plants</t>
  </si>
  <si>
    <t>Sacramento</t>
  </si>
  <si>
    <t>Salt Lake</t>
  </si>
  <si>
    <t>Chicago</t>
  </si>
  <si>
    <t>Albeq</t>
  </si>
  <si>
    <t>New York</t>
  </si>
  <si>
    <t>Denver</t>
  </si>
  <si>
    <t>Phoenix</t>
  </si>
  <si>
    <t>Dallas</t>
  </si>
  <si>
    <t>Totals:</t>
  </si>
  <si>
    <t>Shipping Cost</t>
  </si>
  <si>
    <t>Demands by Whse --&gt;</t>
  </si>
  <si>
    <t>Supply</t>
  </si>
  <si>
    <t>Shipping costs from plant to warehouse:</t>
  </si>
  <si>
    <t>Shipping:</t>
  </si>
  <si>
    <r>
      <t xml:space="preserve">Executive Summary:  </t>
    </r>
    <r>
      <rPr>
        <sz val="10"/>
        <rFont val="Arial"/>
        <family val="2"/>
      </rPr>
      <t>The company would like to determine where to ship items from and to in order to minimize shipping costs.  To determine this, the solver function was used with the following specs:</t>
    </r>
    <r>
      <rPr>
        <b/>
        <sz val="10"/>
        <rFont val="Arial"/>
        <family val="2"/>
      </rPr>
      <t xml:space="preserve">
- Set Objective: 
</t>
    </r>
    <r>
      <rPr>
        <i/>
        <sz val="10"/>
        <rFont val="Arial"/>
        <family val="2"/>
      </rPr>
      <t>$B$19</t>
    </r>
    <r>
      <rPr>
        <b/>
        <sz val="10"/>
        <rFont val="Arial"/>
        <family val="2"/>
      </rPr>
      <t xml:space="preserve">
- Check Min.
- By Changing Variable Cells: 
</t>
    </r>
    <r>
      <rPr>
        <i/>
        <sz val="10"/>
        <rFont val="Arial"/>
        <family val="2"/>
      </rPr>
      <t>$C$6:$G$8</t>
    </r>
    <r>
      <rPr>
        <b/>
        <sz val="10"/>
        <rFont val="Arial"/>
        <family val="2"/>
      </rPr>
      <t xml:space="preserve">
- Subject to the Constraints:  
</t>
    </r>
    <r>
      <rPr>
        <i/>
        <sz val="10"/>
        <rFont val="Arial"/>
        <family val="2"/>
      </rPr>
      <t xml:space="preserve">$B$6 &lt;= $B$16  </t>
    </r>
    <r>
      <rPr>
        <b/>
        <sz val="10"/>
        <rFont val="Arial"/>
        <family val="2"/>
      </rPr>
      <t xml:space="preserve">  </t>
    </r>
    <r>
      <rPr>
        <sz val="10"/>
        <rFont val="Arial"/>
        <family val="2"/>
      </rPr>
      <t xml:space="preserve">(These were used to ensure that the totals shipped from the plants did not exceed the supply)
</t>
    </r>
    <r>
      <rPr>
        <i/>
        <sz val="10"/>
        <rFont val="Arial"/>
        <family val="2"/>
      </rPr>
      <t>$B$7 &lt;= $B$17
$B$8 &lt;= $B$18</t>
    </r>
    <r>
      <rPr>
        <sz val="10"/>
        <rFont val="Arial"/>
        <family val="2"/>
      </rPr>
      <t xml:space="preserve">
</t>
    </r>
    <r>
      <rPr>
        <i/>
        <sz val="10"/>
        <rFont val="Arial"/>
        <family val="2"/>
      </rPr>
      <t>$C$6:$G$8  &gt;=0</t>
    </r>
    <r>
      <rPr>
        <sz val="10"/>
        <rFont val="Arial"/>
        <family val="2"/>
      </rPr>
      <t xml:space="preserve">  (This ensured that the outputs were not negative numbers)
</t>
    </r>
    <r>
      <rPr>
        <i/>
        <sz val="10"/>
        <rFont val="Arial"/>
        <family val="2"/>
      </rPr>
      <t xml:space="preserve">$C$9 = $C$14 </t>
    </r>
    <r>
      <rPr>
        <sz val="10"/>
        <rFont val="Arial"/>
        <family val="2"/>
      </rPr>
      <t xml:space="preserve">  (These were used to ensure that the totals shipped to the warehouse did not exceed the demand)</t>
    </r>
    <r>
      <rPr>
        <b/>
        <sz val="10"/>
        <rFont val="Arial"/>
        <family val="2"/>
      </rPr>
      <t xml:space="preserve">
</t>
    </r>
    <r>
      <rPr>
        <i/>
        <sz val="10"/>
        <rFont val="Arial"/>
        <family val="2"/>
      </rPr>
      <t>$D$9 = $C$14
$E$9 = $C$14
$F$9 = $C$14
$G$9 = $C$14</t>
    </r>
    <r>
      <rPr>
        <b/>
        <sz val="10"/>
        <rFont val="Arial"/>
        <family val="2"/>
      </rPr>
      <t xml:space="preserve">
</t>
    </r>
    <r>
      <rPr>
        <sz val="10"/>
        <rFont val="Arial"/>
        <family val="2"/>
      </rPr>
      <t>Once this data was entered into the solver function, it was determined that Denver should ship 10 units to Salt Lake, 200 units to Chicago and 100 units to Albuquerque.  Phoenix should ship 180 units to Sacramento and 70 units to Salk Lake.  Dallas should ship 60 units to Albuquerque and 220 units to New York.  These numbers will minimize the shipping costs for units shipped from plants to warehouses.  The totals were also calculated and it has been determined that the total shipping cost will be $1,980.  These numbers previously stated are the recommendation.</t>
    </r>
  </si>
  <si>
    <t>Professor Streterstein Course</t>
  </si>
  <si>
    <t>Student name</t>
  </si>
  <si>
    <t>Exam 1</t>
  </si>
  <si>
    <t>Exam 2</t>
  </si>
  <si>
    <t>Quiz 1</t>
  </si>
  <si>
    <t>Quiz 2</t>
  </si>
  <si>
    <t>Quiz 3</t>
  </si>
  <si>
    <t>Project 1</t>
  </si>
  <si>
    <t>Project 2</t>
  </si>
  <si>
    <t>Project 3</t>
  </si>
  <si>
    <t>Project 4</t>
  </si>
  <si>
    <t>Total Points Earned</t>
  </si>
  <si>
    <t>Final Grade</t>
  </si>
  <si>
    <t>Pass/Fail</t>
  </si>
  <si>
    <t xml:space="preserve">Alkelabi, Khalid  </t>
  </si>
  <si>
    <t xml:space="preserve">McLaughlin, Dorsey   </t>
  </si>
  <si>
    <t xml:space="preserve">Beier, Susanna   </t>
  </si>
  <si>
    <t xml:space="preserve">Blackett, Christopher   </t>
  </si>
  <si>
    <t xml:space="preserve">Colombin, Meghan   </t>
  </si>
  <si>
    <t xml:space="preserve">Harris, MacGregor   </t>
  </si>
  <si>
    <t xml:space="preserve">Olwig, Thomas   </t>
  </si>
  <si>
    <t xml:space="preserve">Roberts, Jase   </t>
  </si>
  <si>
    <t xml:space="preserve">Flaks, Molly   </t>
  </si>
  <si>
    <t xml:space="preserve">Hartman, Brian   </t>
  </si>
  <si>
    <t xml:space="preserve">Connelly, Brianna   </t>
  </si>
  <si>
    <t xml:space="preserve">Rosenthaler, Andrew   </t>
  </si>
  <si>
    <t xml:space="preserve">Wei, Yu-Chen   </t>
  </si>
  <si>
    <t xml:space="preserve">Mashburn, Amy   </t>
  </si>
  <si>
    <t xml:space="preserve">Berg, Yashika  </t>
  </si>
  <si>
    <t xml:space="preserve">Parra, Matthew   </t>
  </si>
  <si>
    <t xml:space="preserve">Cunningham, Brett   </t>
  </si>
  <si>
    <t xml:space="preserve">Dietz, Alex   </t>
  </si>
  <si>
    <t xml:space="preserve">Barrett, Sarah   </t>
  </si>
  <si>
    <t xml:space="preserve">High, Alexander   </t>
  </si>
  <si>
    <t xml:space="preserve">Martin, Elizabeth   </t>
  </si>
  <si>
    <t xml:space="preserve">Feuer, Jacob   </t>
  </si>
  <si>
    <t xml:space="preserve">Markham, Julie   </t>
  </si>
  <si>
    <t xml:space="preserve">Nestor, Brian   </t>
  </si>
  <si>
    <t xml:space="preserve">O'Donnell, Devon   </t>
  </si>
  <si>
    <t xml:space="preserve">McCormick, Evan   </t>
  </si>
  <si>
    <t xml:space="preserve">Yu, Won Sun   </t>
  </si>
  <si>
    <t xml:space="preserve">Behbehani, Mohammad   </t>
  </si>
  <si>
    <t xml:space="preserve">Corson, Bailey   </t>
  </si>
  <si>
    <t xml:space="preserve">Harkavy, Alexander   </t>
  </si>
  <si>
    <t xml:space="preserve">Sims, Andrew   </t>
  </si>
  <si>
    <t xml:space="preserve">Simmer, Lindsey   </t>
  </si>
  <si>
    <t xml:space="preserve">Barr, Sandor   </t>
  </si>
  <si>
    <t xml:space="preserve">Wilson, Christina   </t>
  </si>
  <si>
    <t xml:space="preserve">Sun, Anna   </t>
  </si>
  <si>
    <t xml:space="preserve">Martinez, Javier   </t>
  </si>
  <si>
    <t xml:space="preserve">Phan, Thao   </t>
  </si>
  <si>
    <t xml:space="preserve">Hobbs, Zachary   </t>
  </si>
  <si>
    <t xml:space="preserve">Smaiely, Mohammed   </t>
  </si>
  <si>
    <t xml:space="preserve">Callaghan, Carolyn   </t>
  </si>
  <si>
    <t xml:space="preserve">Lenox, Matthew   </t>
  </si>
  <si>
    <t xml:space="preserve">Reinhard, Kyomi   </t>
  </si>
  <si>
    <t xml:space="preserve">Elenbaas, Andrew   </t>
  </si>
  <si>
    <t xml:space="preserve">Smith, Ryan   </t>
  </si>
  <si>
    <t xml:space="preserve">Wang, Barry   </t>
  </si>
  <si>
    <t xml:space="preserve">Grzanowski, Michael   </t>
  </si>
  <si>
    <t xml:space="preserve">Williams, Maria  </t>
  </si>
  <si>
    <t xml:space="preserve">Cooper, Alexander   </t>
  </si>
  <si>
    <t xml:space="preserve">Ballantine, David   </t>
  </si>
  <si>
    <t xml:space="preserve">Alnusf, Ali   </t>
  </si>
  <si>
    <t xml:space="preserve">Friend, Jason   </t>
  </si>
  <si>
    <t xml:space="preserve">O'Connor, Justin  </t>
  </si>
  <si>
    <t xml:space="preserve">Urfalioglu, Cem  </t>
  </si>
  <si>
    <t xml:space="preserve">Mellen, Jonathan  </t>
  </si>
  <si>
    <t xml:space="preserve">Ceballos, Manuel   </t>
  </si>
  <si>
    <t xml:space="preserve">Wurzer, Michael   </t>
  </si>
  <si>
    <t xml:space="preserve">Pologar, Trenton  </t>
  </si>
  <si>
    <t xml:space="preserve">Kendall, Richard   </t>
  </si>
  <si>
    <t xml:space="preserve">Runes, Corri   </t>
  </si>
  <si>
    <t xml:space="preserve">Rudebusch, Justin   </t>
  </si>
  <si>
    <t xml:space="preserve">McCauslin, Megan   </t>
  </si>
  <si>
    <t xml:space="preserve">Sabloff, Claire   </t>
  </si>
  <si>
    <t xml:space="preserve">Cabander, Frida   </t>
  </si>
  <si>
    <t xml:space="preserve">Kuo, Cheng-Jung   </t>
  </si>
  <si>
    <t xml:space="preserve">AlSabt, Sadon A KH A   </t>
  </si>
  <si>
    <t xml:space="preserve">Oliveria, Kyle   </t>
  </si>
  <si>
    <t xml:space="preserve">Achey, Sarah   </t>
  </si>
  <si>
    <t xml:space="preserve">Spencer, William  </t>
  </si>
  <si>
    <t xml:space="preserve">McCain, Donovan   </t>
  </si>
  <si>
    <t xml:space="preserve">Kowalski, Kyle  </t>
  </si>
  <si>
    <t xml:space="preserve">Pitto, James   </t>
  </si>
  <si>
    <t xml:space="preserve">Dubose, Fallon   </t>
  </si>
  <si>
    <t xml:space="preserve">Tiedtke, Victor   </t>
  </si>
  <si>
    <t xml:space="preserve">Acosta, Angelica   </t>
  </si>
  <si>
    <t xml:space="preserve">Vallina, Roberta   </t>
  </si>
  <si>
    <t xml:space="preserve">Chen, Yu-Chi  </t>
  </si>
  <si>
    <t xml:space="preserve">Talbot, Kevin  </t>
  </si>
  <si>
    <t xml:space="preserve">Holobinko, Brittney   </t>
  </si>
  <si>
    <t xml:space="preserve">Alo, Juanita   </t>
  </si>
  <si>
    <t xml:space="preserve">Ollom, Ross   </t>
  </si>
  <si>
    <t xml:space="preserve">Anderson, Chester   </t>
  </si>
  <si>
    <t xml:space="preserve">Silerio, Edgar   </t>
  </si>
  <si>
    <t xml:space="preserve">Saario, Courtney   </t>
  </si>
  <si>
    <t xml:space="preserve">Sides, Stacy   </t>
  </si>
  <si>
    <t xml:space="preserve">Wieland, Christopher   </t>
  </si>
  <si>
    <t xml:space="preserve">Albannay, Bader   </t>
  </si>
  <si>
    <t xml:space="preserve">Keely, Sara   </t>
  </si>
  <si>
    <t xml:space="preserve">Popalisky, Leslie   </t>
  </si>
  <si>
    <t xml:space="preserve">Miller, Sara   </t>
  </si>
  <si>
    <t xml:space="preserve">Shiff, Sari   </t>
  </si>
  <si>
    <t xml:space="preserve">Talley, Katrina   </t>
  </si>
  <si>
    <t xml:space="preserve">Toomey, Terrance   </t>
  </si>
  <si>
    <t xml:space="preserve">Snead, Megan   </t>
  </si>
  <si>
    <t>Total Points</t>
  </si>
  <si>
    <t>Total Fail</t>
  </si>
  <si>
    <t>Total Pass</t>
  </si>
  <si>
    <t>Meagan Frances Ayers BUAD 6800-901 Assignment #16</t>
  </si>
  <si>
    <t>Total Grades</t>
  </si>
  <si>
    <t>Failure Rate</t>
  </si>
  <si>
    <t>Passing Rate</t>
  </si>
  <si>
    <r>
      <rPr>
        <b/>
        <sz val="10"/>
        <rFont val="Arial"/>
        <family val="2"/>
      </rPr>
      <t>Executive Summary:</t>
    </r>
    <r>
      <rPr>
        <sz val="10"/>
        <rFont val="Arial"/>
        <family val="2"/>
      </rPr>
      <t xml:space="preserve"> The professor for this course would like to create a list of the grades earned by their students.  In order to do this, a Grade Table was established listing how many points are needed to earn each grade.  The second step was to create a column for the actual grade using the VLOOKUP function and this formula was used to determine the letter grade by using the previously created Grade table [=VLOOKUP(L5:L97,'Grade Table'!$B$5:$C$12,2)].  Once the grades were determined for each student, the next step was to create a column that lists whether the students final grade was a passing or failing grade.  To do this, the IF function was used [IF(M5 &gt; "C-", "FAIL", "PASS")].  A C- was used as the last grade that is a passing and only grades lower than a C- (D &amp; F) were considered a failing grade.  The last step was to alphabetize the list to make finding a students name easy for the professor (there is a second tab to view this).  
The Rows function was then used to count the number of Passing grades and the number of Failing grades and it was determined that there is a 27% failure rate and a 73% passing rate.  If I were this professor, I would like to determine why these grades are so low.  So, I then added the total for each item the grade is determined with and noticed that Project 3 is significantly lower than the other projects. This is where I would look to determine why there are inconsistencies.  Had I known what each item was worth, I could have determined the average percentage grade for each project to determine where to focus.</t>
    </r>
  </si>
  <si>
    <t>Professor Streterstein's Course Points</t>
  </si>
  <si>
    <t>Calculated Grade</t>
  </si>
  <si>
    <t>F</t>
  </si>
  <si>
    <t>D</t>
  </si>
  <si>
    <t>C-</t>
  </si>
  <si>
    <t>C</t>
  </si>
  <si>
    <t>B-</t>
  </si>
  <si>
    <t>B</t>
  </si>
  <si>
    <t>A-</t>
  </si>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</sst>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7" formatCode="&quot;$&quot;#,##0.00_);\(&quot;$&quot;#,##0.00\)"/>
    <numFmt numFmtId="44" formatCode="_(&quot;$&quot;* #,##0.00_);_(&quot;$&quot;* \(#,##0.00\);_(&quot;$&quot;* &quot;-&quot;??_);_(@_)"/>
    <numFmt numFmtId="43" formatCode="_(* #,##0.00_);_(* \(#,##0.00\);_(* &quot;-&quot;??_);_(@_)"/>
    <numFmt numFmtId="164" formatCode="&quot;$&quot;#,##0"/>
    <numFmt numFmtId="165" formatCode="_(* #,##0_);_(* \(#,##0\);_(* &quot;-&quot;??_);_(@_)"/>
    <numFmt numFmtId="166" formatCode="dd\-mmm\-yy"/>
    <numFmt numFmtId="167" formatCode="_(&quot;$&quot;* #,##0_);_(&quot;$&quot;* \(#,##0\);_(&quot;$&quot;* &quot;-&quot;??_);_(@_)"/>
    <numFmt numFmtId="168" formatCode="0.000"/>
  </numFmts>
  <fonts count="15" x14ac:knownFonts="1">
    <font>
      <sz val="11"/>
      <color theme="1"/>
      <name val="Calibri"/>
      <family val="2"/>
      <scheme val="minor"/>
    </font>
    <font>
      <sz val="10"/>
      <name val="Arial"/>
      <family val="2"/>
    </font>
    <font>
      <b/>
      <sz val="10"/>
      <name val="Arial"/>
      <family val="2"/>
    </font>
    <font>
      <i/>
      <sz val="9"/>
      <color theme="1"/>
      <name val="Arial"/>
      <family val="2"/>
    </font>
    <font>
      <b/>
      <sz val="10"/>
      <color indexed="10"/>
      <name val="Arial"/>
      <family val="2"/>
    </font>
    <font>
      <sz val="10"/>
      <color indexed="10"/>
      <name val="Arial"/>
      <family val="2"/>
    </font>
    <font>
      <sz val="10"/>
      <color indexed="48"/>
      <name val="Arial"/>
      <family val="2"/>
    </font>
    <font>
      <b/>
      <sz val="14"/>
      <name val="Arial"/>
      <family val="2"/>
    </font>
    <font>
      <sz val="12"/>
      <name val="Arial Narrow"/>
      <family val="2"/>
    </font>
    <font>
      <i/>
      <sz val="9"/>
      <name val="Arial"/>
      <family val="2"/>
    </font>
    <font>
      <sz val="8"/>
      <name val="Helv"/>
    </font>
    <font>
      <sz val="8"/>
      <name val="Arial"/>
      <family val="2"/>
    </font>
    <font>
      <b/>
      <i/>
      <sz val="10"/>
      <name val="Arial"/>
      <family val="2"/>
    </font>
    <font>
      <i/>
      <sz val="10"/>
      <name val="Arial"/>
      <family val="2"/>
    </font>
    <font>
      <b/>
      <sz val="16"/>
      <name val="Arial"/>
      <family val="2"/>
    </font>
  </fonts>
  <fills count="8">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indexed="22"/>
        <bgColor indexed="64"/>
      </patternFill>
    </fill>
    <fill>
      <patternFill patternType="solid">
        <fgColor theme="6" tint="0.39997558519241921"/>
        <bgColor indexed="64"/>
      </patternFill>
    </fill>
    <fill>
      <patternFill patternType="solid">
        <fgColor theme="8" tint="0.39997558519241921"/>
        <bgColor indexed="64"/>
      </patternFill>
    </fill>
  </fills>
  <borders count="3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7">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0" fillId="0" borderId="0">
      <alignment horizontal="left"/>
    </xf>
    <xf numFmtId="0" fontId="10" fillId="0" borderId="0">
      <alignment horizontal="left"/>
    </xf>
  </cellStyleXfs>
  <cellXfs count="161">
    <xf numFmtId="0" fontId="0" fillId="0" borderId="0" xfId="0"/>
    <xf numFmtId="0" fontId="1" fillId="0" borderId="0" xfId="1" applyFont="1"/>
    <xf numFmtId="0" fontId="1" fillId="2" borderId="0" xfId="1" applyFont="1" applyFill="1"/>
    <xf numFmtId="0" fontId="2" fillId="0" borderId="1" xfId="1" applyFont="1" applyBorder="1" applyAlignment="1">
      <alignment horizontal="justify" vertical="top" wrapText="1"/>
    </xf>
    <xf numFmtId="0" fontId="2" fillId="0" borderId="2" xfId="1" applyFont="1" applyBorder="1" applyAlignment="1">
      <alignment horizontal="justify" vertical="top" wrapText="1"/>
    </xf>
    <xf numFmtId="0" fontId="2" fillId="0" borderId="3" xfId="1" applyFont="1" applyBorder="1" applyAlignment="1">
      <alignment horizontal="justify" vertical="top" wrapText="1"/>
    </xf>
    <xf numFmtId="0" fontId="2" fillId="0" borderId="4" xfId="1" applyFont="1" applyBorder="1" applyAlignment="1">
      <alignment horizontal="justify" vertical="top" wrapText="1"/>
    </xf>
    <xf numFmtId="0" fontId="2" fillId="0" borderId="0" xfId="1" applyFont="1" applyBorder="1" applyAlignment="1">
      <alignment horizontal="justify" vertical="top" wrapText="1"/>
    </xf>
    <xf numFmtId="0" fontId="2" fillId="0" borderId="5" xfId="1" applyFont="1" applyBorder="1" applyAlignment="1">
      <alignment horizontal="justify" vertical="top" wrapText="1"/>
    </xf>
    <xf numFmtId="0" fontId="1" fillId="0" borderId="0" xfId="1" applyFont="1" applyBorder="1" applyAlignment="1">
      <alignment vertical="top"/>
    </xf>
    <xf numFmtId="0" fontId="2" fillId="0" borderId="6" xfId="1" applyFont="1" applyBorder="1" applyAlignment="1">
      <alignment horizontal="justify" vertical="top" wrapText="1"/>
    </xf>
    <xf numFmtId="0" fontId="2" fillId="0" borderId="7" xfId="1" applyFont="1" applyBorder="1" applyAlignment="1">
      <alignment horizontal="justify" vertical="top" wrapText="1"/>
    </xf>
    <xf numFmtId="0" fontId="2" fillId="0" borderId="8" xfId="1" applyFont="1" applyBorder="1" applyAlignment="1">
      <alignment horizontal="justify" vertical="top" wrapText="1"/>
    </xf>
    <xf numFmtId="0" fontId="3" fillId="0" borderId="0" xfId="1" applyFont="1" applyAlignment="1">
      <alignment horizontal="left"/>
    </xf>
    <xf numFmtId="6" fontId="4" fillId="3" borderId="9" xfId="1" applyNumberFormat="1" applyFont="1" applyFill="1" applyBorder="1" applyAlignment="1">
      <alignment horizontal="right"/>
    </xf>
    <xf numFmtId="6" fontId="4" fillId="3" borderId="10" xfId="1" applyNumberFormat="1" applyFont="1" applyFill="1" applyBorder="1" applyAlignment="1">
      <alignment horizontal="right"/>
    </xf>
    <xf numFmtId="0" fontId="2" fillId="4" borderId="11" xfId="1" applyFont="1" applyFill="1" applyBorder="1"/>
    <xf numFmtId="164" fontId="5" fillId="3" borderId="12" xfId="1" applyNumberFormat="1" applyFont="1" applyFill="1" applyBorder="1" applyAlignment="1">
      <alignment horizontal="right"/>
    </xf>
    <xf numFmtId="0" fontId="1" fillId="4" borderId="3" xfId="1" applyFont="1" applyFill="1" applyBorder="1"/>
    <xf numFmtId="164" fontId="5" fillId="3" borderId="13" xfId="1" applyNumberFormat="1" applyFont="1" applyFill="1" applyBorder="1" applyAlignment="1">
      <alignment horizontal="right"/>
    </xf>
    <xf numFmtId="0" fontId="1" fillId="4" borderId="5" xfId="1" applyFont="1" applyFill="1" applyBorder="1"/>
    <xf numFmtId="0" fontId="1" fillId="4" borderId="5" xfId="1" applyFont="1" applyFill="1" applyBorder="1" applyAlignment="1">
      <alignment horizontal="left" indent="1"/>
    </xf>
    <xf numFmtId="3" fontId="5" fillId="3" borderId="13" xfId="1" applyNumberFormat="1" applyFont="1" applyFill="1" applyBorder="1" applyAlignment="1">
      <alignment horizontal="right"/>
    </xf>
    <xf numFmtId="0" fontId="1" fillId="4" borderId="13" xfId="1" applyFont="1" applyFill="1" applyBorder="1" applyAlignment="1">
      <alignment horizontal="right"/>
    </xf>
    <xf numFmtId="9" fontId="6" fillId="4" borderId="13" xfId="1" applyNumberFormat="1" applyFont="1" applyFill="1" applyBorder="1" applyAlignment="1">
      <alignment horizontal="right"/>
    </xf>
    <xf numFmtId="0" fontId="2" fillId="4" borderId="5" xfId="1" applyFont="1" applyFill="1" applyBorder="1"/>
    <xf numFmtId="9" fontId="1" fillId="4" borderId="13" xfId="1" applyNumberFormat="1" applyFont="1" applyFill="1" applyBorder="1" applyAlignment="1">
      <alignment horizontal="right"/>
    </xf>
    <xf numFmtId="9" fontId="6" fillId="4" borderId="14" xfId="1" applyNumberFormat="1" applyFont="1" applyFill="1" applyBorder="1" applyAlignment="1">
      <alignment horizontal="right"/>
    </xf>
    <xf numFmtId="0" fontId="2" fillId="5" borderId="10" xfId="1" applyFont="1" applyFill="1" applyBorder="1" applyAlignment="1">
      <alignment horizontal="center"/>
    </xf>
    <xf numFmtId="0" fontId="2" fillId="5" borderId="11" xfId="1" applyFont="1" applyFill="1" applyBorder="1" applyAlignment="1">
      <alignment horizontal="center"/>
    </xf>
    <xf numFmtId="9" fontId="6" fillId="4" borderId="15" xfId="2" applyFont="1" applyFill="1" applyBorder="1"/>
    <xf numFmtId="0" fontId="1" fillId="4" borderId="16" xfId="1" applyFont="1" applyFill="1" applyBorder="1"/>
    <xf numFmtId="165" fontId="6" fillId="4" borderId="17" xfId="3" applyNumberFormat="1" applyFont="1" applyFill="1" applyBorder="1"/>
    <xf numFmtId="0" fontId="1" fillId="4" borderId="18" xfId="1" applyFont="1" applyFill="1" applyBorder="1"/>
    <xf numFmtId="7" fontId="6" fillId="4" borderId="19" xfId="4" applyNumberFormat="1" applyFont="1" applyFill="1" applyBorder="1"/>
    <xf numFmtId="0" fontId="1" fillId="4" borderId="20" xfId="1" applyFont="1" applyFill="1" applyBorder="1"/>
    <xf numFmtId="0" fontId="1" fillId="0" borderId="0" xfId="1" applyFont="1" applyFill="1"/>
    <xf numFmtId="0" fontId="7" fillId="2" borderId="0" xfId="1" applyFont="1" applyFill="1" applyAlignment="1">
      <alignment horizontal="center" vertical="center"/>
    </xf>
    <xf numFmtId="0" fontId="7" fillId="2" borderId="0" xfId="1" applyFont="1" applyFill="1" applyBorder="1" applyAlignment="1">
      <alignment vertical="center"/>
    </xf>
    <xf numFmtId="0" fontId="1" fillId="0" borderId="0" xfId="1"/>
    <xf numFmtId="44" fontId="0" fillId="0" borderId="0" xfId="4" applyFont="1"/>
    <xf numFmtId="0" fontId="6" fillId="4" borderId="15" xfId="1" applyFont="1" applyFill="1" applyBorder="1"/>
    <xf numFmtId="0" fontId="6" fillId="4" borderId="21" xfId="1" applyFont="1" applyFill="1" applyBorder="1"/>
    <xf numFmtId="0" fontId="6" fillId="4" borderId="21" xfId="1" applyFont="1" applyFill="1" applyBorder="1" applyAlignment="1">
      <alignment horizontal="center"/>
    </xf>
    <xf numFmtId="44" fontId="6" fillId="4" borderId="22" xfId="4" applyFont="1" applyFill="1" applyBorder="1"/>
    <xf numFmtId="44" fontId="6" fillId="4" borderId="21" xfId="4" applyFont="1" applyFill="1" applyBorder="1"/>
    <xf numFmtId="44" fontId="6" fillId="4" borderId="23" xfId="4" applyFont="1" applyFill="1" applyBorder="1"/>
    <xf numFmtId="44" fontId="6" fillId="4" borderId="21" xfId="1" applyNumberFormat="1" applyFont="1" applyFill="1" applyBorder="1"/>
    <xf numFmtId="44" fontId="6" fillId="4" borderId="23" xfId="1" applyNumberFormat="1" applyFont="1" applyFill="1" applyBorder="1"/>
    <xf numFmtId="166" fontId="6" fillId="4" borderId="16" xfId="1" applyNumberFormat="1" applyFont="1" applyFill="1" applyBorder="1" applyAlignment="1">
      <alignment horizontal="center"/>
    </xf>
    <xf numFmtId="0" fontId="6" fillId="4" borderId="17" xfId="1" applyFont="1" applyFill="1" applyBorder="1"/>
    <xf numFmtId="0" fontId="6" fillId="4" borderId="23" xfId="1" applyFont="1" applyFill="1" applyBorder="1"/>
    <xf numFmtId="0" fontId="6" fillId="4" borderId="23" xfId="1" applyFont="1" applyFill="1" applyBorder="1" applyAlignment="1">
      <alignment horizontal="center"/>
    </xf>
    <xf numFmtId="166" fontId="6" fillId="4" borderId="18" xfId="1" applyNumberFormat="1" applyFont="1" applyFill="1" applyBorder="1" applyAlignment="1">
      <alignment horizontal="center"/>
    </xf>
    <xf numFmtId="0" fontId="6" fillId="4" borderId="24" xfId="1" applyFont="1" applyFill="1" applyBorder="1"/>
    <xf numFmtId="0" fontId="6" fillId="4" borderId="22" xfId="1" applyFont="1" applyFill="1" applyBorder="1"/>
    <xf numFmtId="0" fontId="6" fillId="4" borderId="22" xfId="1" applyFont="1" applyFill="1" applyBorder="1" applyAlignment="1">
      <alignment horizontal="center"/>
    </xf>
    <xf numFmtId="44" fontId="6" fillId="4" borderId="22" xfId="1" applyNumberFormat="1" applyFont="1" applyFill="1" applyBorder="1"/>
    <xf numFmtId="166" fontId="6" fillId="4" borderId="25" xfId="1" applyNumberFormat="1" applyFont="1" applyFill="1" applyBorder="1" applyAlignment="1">
      <alignment horizontal="center"/>
    </xf>
    <xf numFmtId="0" fontId="2" fillId="5" borderId="23" xfId="1" applyFont="1" applyFill="1" applyBorder="1" applyAlignment="1">
      <alignment horizontal="center"/>
    </xf>
    <xf numFmtId="44" fontId="2" fillId="5" borderId="23" xfId="4" applyFont="1" applyFill="1" applyBorder="1" applyAlignment="1">
      <alignment horizontal="center"/>
    </xf>
    <xf numFmtId="0" fontId="1" fillId="0" borderId="0" xfId="1" applyAlignment="1">
      <alignment horizontal="left"/>
    </xf>
    <xf numFmtId="165" fontId="1" fillId="0" borderId="0" xfId="1" applyNumberFormat="1"/>
    <xf numFmtId="165" fontId="1" fillId="0" borderId="0" xfId="1" applyNumberFormat="1" applyAlignment="1">
      <alignment horizontal="left" indent="2"/>
    </xf>
    <xf numFmtId="0" fontId="1" fillId="0" borderId="0" xfId="1" applyNumberFormat="1"/>
    <xf numFmtId="0" fontId="1" fillId="0" borderId="0" xfId="1" applyAlignment="1">
      <alignment horizontal="left" indent="1"/>
    </xf>
    <xf numFmtId="0" fontId="1" fillId="2" borderId="0" xfId="1" applyFill="1"/>
    <xf numFmtId="0" fontId="1" fillId="2" borderId="0" xfId="1" applyFill="1" applyBorder="1"/>
    <xf numFmtId="0" fontId="7" fillId="4" borderId="11" xfId="1" applyFont="1" applyFill="1" applyBorder="1" applyAlignment="1">
      <alignment vertical="center"/>
    </xf>
    <xf numFmtId="0" fontId="7" fillId="4" borderId="26" xfId="1" applyFont="1" applyFill="1" applyBorder="1" applyAlignment="1">
      <alignment vertical="center"/>
    </xf>
    <xf numFmtId="0" fontId="7" fillId="4" borderId="9" xfId="1" applyFont="1" applyFill="1" applyBorder="1" applyAlignment="1">
      <alignment vertical="center"/>
    </xf>
    <xf numFmtId="0" fontId="7" fillId="5" borderId="14" xfId="1" applyFont="1" applyFill="1" applyBorder="1" applyAlignment="1">
      <alignment horizontal="center"/>
    </xf>
    <xf numFmtId="0" fontId="8" fillId="4" borderId="27" xfId="1" applyFont="1" applyFill="1" applyBorder="1" applyAlignment="1">
      <alignment horizontal="left"/>
    </xf>
    <xf numFmtId="44" fontId="5" fillId="3" borderId="28" xfId="4" applyFont="1" applyFill="1" applyBorder="1"/>
    <xf numFmtId="167" fontId="5" fillId="3" borderId="28" xfId="4" applyNumberFormat="1" applyFont="1" applyFill="1" applyBorder="1" applyAlignment="1">
      <alignment horizontal="left" indent="5"/>
    </xf>
    <xf numFmtId="0" fontId="8" fillId="4" borderId="29" xfId="1" applyFont="1" applyFill="1" applyBorder="1" applyAlignment="1">
      <alignment horizontal="left"/>
    </xf>
    <xf numFmtId="44" fontId="5" fillId="3" borderId="30" xfId="4" applyFont="1" applyFill="1" applyBorder="1"/>
    <xf numFmtId="167" fontId="5" fillId="3" borderId="30" xfId="4" applyNumberFormat="1" applyFont="1" applyFill="1" applyBorder="1" applyAlignment="1">
      <alignment horizontal="left" indent="5"/>
    </xf>
    <xf numFmtId="167" fontId="5" fillId="3" borderId="30" xfId="4" applyNumberFormat="1" applyFont="1" applyFill="1" applyBorder="1" applyAlignment="1">
      <alignment horizontal="left" indent="6"/>
    </xf>
    <xf numFmtId="0" fontId="8" fillId="4" borderId="31" xfId="1" applyFont="1" applyFill="1" applyBorder="1" applyAlignment="1">
      <alignment horizontal="left"/>
    </xf>
    <xf numFmtId="44" fontId="5" fillId="3" borderId="32" xfId="4" applyFont="1" applyFill="1" applyBorder="1"/>
    <xf numFmtId="167" fontId="5" fillId="3" borderId="32" xfId="4" applyNumberFormat="1" applyFont="1" applyFill="1" applyBorder="1" applyAlignment="1">
      <alignment horizontal="left" indent="7"/>
    </xf>
    <xf numFmtId="0" fontId="2" fillId="2" borderId="0" xfId="1" applyFont="1" applyFill="1"/>
    <xf numFmtId="0" fontId="9" fillId="2" borderId="0" xfId="1" applyFont="1" applyFill="1" applyAlignment="1">
      <alignment horizontal="left"/>
    </xf>
    <xf numFmtId="0" fontId="1" fillId="0" borderId="8" xfId="1" applyFont="1" applyBorder="1" applyAlignment="1">
      <alignment horizontal="justify" vertical="top" wrapText="1"/>
    </xf>
    <xf numFmtId="0" fontId="1" fillId="0" borderId="7" xfId="1" applyFont="1" applyBorder="1" applyAlignment="1">
      <alignment horizontal="justify" vertical="top" wrapText="1"/>
    </xf>
    <xf numFmtId="0" fontId="1" fillId="0" borderId="6" xfId="1" applyFont="1" applyBorder="1" applyAlignment="1">
      <alignment horizontal="justify" vertical="top" wrapText="1"/>
    </xf>
    <xf numFmtId="0" fontId="1" fillId="0" borderId="5" xfId="1" applyFont="1" applyBorder="1" applyAlignment="1">
      <alignment horizontal="justify" vertical="top" wrapText="1"/>
    </xf>
    <xf numFmtId="0" fontId="1" fillId="0" borderId="0" xfId="1" applyFont="1" applyBorder="1" applyAlignment="1">
      <alignment horizontal="justify" vertical="top" wrapText="1"/>
    </xf>
    <xf numFmtId="0" fontId="1" fillId="0" borderId="4" xfId="1" applyFont="1" applyBorder="1" applyAlignment="1">
      <alignment horizontal="justify" vertical="top" wrapText="1"/>
    </xf>
    <xf numFmtId="0" fontId="1" fillId="0" borderId="3" xfId="1" applyFont="1" applyBorder="1" applyAlignment="1">
      <alignment horizontal="justify" vertical="top" wrapText="1"/>
    </xf>
    <xf numFmtId="0" fontId="1" fillId="0" borderId="2" xfId="1" applyFont="1" applyBorder="1" applyAlignment="1">
      <alignment horizontal="justify" vertical="top" wrapText="1"/>
    </xf>
    <xf numFmtId="0" fontId="1" fillId="0" borderId="1" xfId="1" applyFont="1" applyBorder="1" applyAlignment="1">
      <alignment horizontal="justify" vertical="top" wrapText="1"/>
    </xf>
    <xf numFmtId="0" fontId="1" fillId="0" borderId="0" xfId="1" applyFont="1" applyBorder="1" applyAlignment="1">
      <alignment vertical="top" wrapText="1"/>
    </xf>
    <xf numFmtId="0" fontId="2" fillId="0" borderId="0" xfId="5" applyFont="1" applyBorder="1" applyAlignment="1">
      <alignment horizontal="center"/>
    </xf>
    <xf numFmtId="0" fontId="11" fillId="0" borderId="0" xfId="5" applyFont="1" applyBorder="1">
      <alignment horizontal="left"/>
    </xf>
    <xf numFmtId="0" fontId="10" fillId="0" borderId="0" xfId="5" applyBorder="1">
      <alignment horizontal="left"/>
    </xf>
    <xf numFmtId="0" fontId="1" fillId="0" borderId="0" xfId="1" applyBorder="1"/>
    <xf numFmtId="0" fontId="1" fillId="0" borderId="0" xfId="1" applyFont="1" applyBorder="1"/>
    <xf numFmtId="0" fontId="1" fillId="5" borderId="0" xfId="5" applyFont="1" applyFill="1" applyBorder="1">
      <alignment horizontal="left"/>
    </xf>
    <xf numFmtId="0" fontId="12" fillId="5" borderId="0" xfId="5" applyNumberFormat="1" applyFont="1" applyFill="1" applyBorder="1" applyAlignment="1">
      <alignment horizontal="centerContinuous"/>
    </xf>
    <xf numFmtId="0" fontId="1" fillId="5" borderId="0" xfId="5" applyFont="1" applyFill="1" applyBorder="1" applyAlignment="1">
      <alignment horizontal="centerContinuous"/>
    </xf>
    <xf numFmtId="0" fontId="2" fillId="5" borderId="0" xfId="5" applyNumberFormat="1" applyFont="1" applyFill="1" applyBorder="1" applyAlignment="1">
      <alignment horizontal="left"/>
    </xf>
    <xf numFmtId="0" fontId="12" fillId="5" borderId="0" xfId="5" applyNumberFormat="1" applyFont="1" applyFill="1" applyBorder="1" applyAlignment="1">
      <alignment horizontal="center"/>
    </xf>
    <xf numFmtId="0" fontId="1" fillId="5" borderId="0" xfId="5" applyNumberFormat="1" applyFont="1" applyFill="1" applyBorder="1" applyAlignment="1">
      <alignment horizontal="center"/>
    </xf>
    <xf numFmtId="0" fontId="1" fillId="4" borderId="0" xfId="5" applyNumberFormat="1" applyFont="1" applyFill="1" applyBorder="1" applyAlignment="1">
      <alignment horizontal="left"/>
    </xf>
    <xf numFmtId="1" fontId="5" fillId="3" borderId="0" xfId="5" applyNumberFormat="1" applyFont="1" applyFill="1" applyBorder="1" applyAlignment="1">
      <alignment horizontal="center"/>
    </xf>
    <xf numFmtId="1" fontId="5" fillId="3" borderId="0" xfId="5" applyNumberFormat="1" applyFont="1" applyFill="1" applyBorder="1" applyAlignment="1"/>
    <xf numFmtId="0" fontId="2" fillId="4" borderId="0" xfId="5" applyNumberFormat="1" applyFont="1" applyFill="1" applyBorder="1" applyAlignment="1">
      <alignment horizontal="left"/>
    </xf>
    <xf numFmtId="0" fontId="2" fillId="6" borderId="0" xfId="5" applyNumberFormat="1" applyFont="1" applyFill="1" applyBorder="1" applyAlignment="1">
      <alignment horizontal="left"/>
    </xf>
    <xf numFmtId="1" fontId="1" fillId="6" borderId="0" xfId="5" applyNumberFormat="1" applyFont="1" applyFill="1" applyBorder="1" applyAlignment="1"/>
    <xf numFmtId="164" fontId="5" fillId="6" borderId="0" xfId="5" applyNumberFormat="1" applyFont="1" applyFill="1" applyBorder="1" applyAlignment="1"/>
    <xf numFmtId="0" fontId="2" fillId="0" borderId="0" xfId="5" applyNumberFormat="1" applyFont="1" applyFill="1" applyBorder="1" applyAlignment="1">
      <alignment horizontal="left"/>
    </xf>
    <xf numFmtId="1" fontId="1" fillId="0" borderId="0" xfId="5" applyNumberFormat="1" applyFont="1" applyFill="1" applyBorder="1" applyAlignment="1"/>
    <xf numFmtId="1" fontId="5" fillId="0" borderId="0" xfId="5" applyNumberFormat="1" applyFont="1" applyFill="1" applyBorder="1" applyAlignment="1"/>
    <xf numFmtId="0" fontId="1" fillId="0" borderId="0" xfId="5" applyFont="1" applyFill="1" applyBorder="1" applyAlignment="1"/>
    <xf numFmtId="0" fontId="2" fillId="4" borderId="0" xfId="5" applyFont="1" applyFill="1" applyBorder="1">
      <alignment horizontal="left"/>
    </xf>
    <xf numFmtId="0" fontId="12" fillId="4" borderId="0" xfId="5" applyNumberFormat="1" applyFont="1" applyFill="1" applyBorder="1" applyAlignment="1">
      <alignment horizontal="right"/>
    </xf>
    <xf numFmtId="1" fontId="6" fillId="4" borderId="0" xfId="5" applyNumberFormat="1" applyFont="1" applyFill="1" applyBorder="1" applyAlignment="1"/>
    <xf numFmtId="1" fontId="12" fillId="5" borderId="0" xfId="5" applyNumberFormat="1" applyFont="1" applyFill="1" applyBorder="1" applyAlignment="1">
      <alignment horizontal="center"/>
    </xf>
    <xf numFmtId="1" fontId="12" fillId="5" borderId="0" xfId="5" applyNumberFormat="1" applyFont="1" applyFill="1" applyBorder="1" applyAlignment="1">
      <alignment horizontal="centerContinuous" vertical="center"/>
    </xf>
    <xf numFmtId="0" fontId="1" fillId="5" borderId="0" xfId="5" applyFont="1" applyFill="1" applyBorder="1" applyAlignment="1">
      <alignment horizontal="centerContinuous" vertical="center"/>
    </xf>
    <xf numFmtId="1" fontId="1" fillId="5" borderId="0" xfId="5" applyNumberFormat="1" applyFont="1" applyFill="1" applyBorder="1" applyAlignment="1">
      <alignment horizontal="centerContinuous" vertical="center"/>
    </xf>
    <xf numFmtId="1" fontId="6" fillId="4" borderId="0" xfId="5" applyNumberFormat="1" applyFont="1" applyFill="1" applyBorder="1" applyAlignment="1">
      <alignment horizontal="center"/>
    </xf>
    <xf numFmtId="5" fontId="6" fillId="4" borderId="0" xfId="4" applyNumberFormat="1" applyFont="1" applyFill="1" applyBorder="1" applyAlignment="1"/>
    <xf numFmtId="0" fontId="12" fillId="4" borderId="0" xfId="5" applyNumberFormat="1" applyFont="1" applyFill="1" applyBorder="1" applyAlignment="1">
      <alignment horizontal="left"/>
    </xf>
    <xf numFmtId="5" fontId="6" fillId="4" borderId="0" xfId="4" applyNumberFormat="1" applyFont="1" applyFill="1" applyBorder="1" applyAlignment="1">
      <alignment horizontal="center" vertical="center"/>
    </xf>
    <xf numFmtId="0" fontId="11" fillId="0" borderId="0" xfId="5" applyFont="1" applyBorder="1" applyAlignment="1"/>
    <xf numFmtId="0" fontId="10" fillId="0" borderId="0" xfId="6" applyBorder="1">
      <alignment horizontal="left"/>
    </xf>
    <xf numFmtId="0" fontId="10" fillId="0" borderId="0" xfId="5" applyBorder="1" applyAlignment="1"/>
    <xf numFmtId="0" fontId="14" fillId="2" borderId="0" xfId="1" applyFont="1" applyFill="1" applyAlignment="1"/>
    <xf numFmtId="0" fontId="1" fillId="2" borderId="0" xfId="1" applyFill="1" applyAlignment="1">
      <alignment horizontal="center"/>
    </xf>
    <xf numFmtId="0" fontId="1" fillId="2" borderId="0" xfId="1" applyFill="1" applyBorder="1" applyAlignment="1">
      <alignment horizontal="center"/>
    </xf>
    <xf numFmtId="0" fontId="2" fillId="4" borderId="23" xfId="1" applyFont="1" applyFill="1" applyBorder="1"/>
    <xf numFmtId="0" fontId="2" fillId="4" borderId="23" xfId="1" applyFont="1" applyFill="1" applyBorder="1" applyAlignment="1">
      <alignment horizontal="center"/>
    </xf>
    <xf numFmtId="0" fontId="1" fillId="4" borderId="23" xfId="1" applyFill="1" applyBorder="1"/>
    <xf numFmtId="168" fontId="6" fillId="4" borderId="23" xfId="1" applyNumberFormat="1" applyFont="1" applyFill="1" applyBorder="1" applyAlignment="1">
      <alignment horizontal="center"/>
    </xf>
    <xf numFmtId="168" fontId="5" fillId="3" borderId="23" xfId="1" applyNumberFormat="1" applyFont="1" applyFill="1" applyBorder="1" applyAlignment="1">
      <alignment horizontal="center"/>
    </xf>
    <xf numFmtId="0" fontId="5" fillId="3" borderId="23" xfId="1" applyFont="1" applyFill="1" applyBorder="1" applyAlignment="1">
      <alignment horizontal="center"/>
    </xf>
    <xf numFmtId="0" fontId="2" fillId="2" borderId="23" xfId="1" applyFont="1" applyFill="1" applyBorder="1"/>
    <xf numFmtId="0" fontId="1" fillId="2" borderId="23" xfId="1" applyFill="1" applyBorder="1" applyAlignment="1">
      <alignment horizontal="center"/>
    </xf>
    <xf numFmtId="0" fontId="2" fillId="2" borderId="33" xfId="1" applyFont="1" applyFill="1" applyBorder="1" applyAlignment="1">
      <alignment horizontal="left"/>
    </xf>
    <xf numFmtId="0" fontId="1" fillId="2" borderId="34" xfId="1" applyFont="1" applyFill="1" applyBorder="1" applyAlignment="1">
      <alignment horizontal="center"/>
    </xf>
    <xf numFmtId="0" fontId="2" fillId="2" borderId="35" xfId="1" applyFont="1" applyFill="1" applyBorder="1" applyAlignment="1">
      <alignment horizontal="left"/>
    </xf>
    <xf numFmtId="0" fontId="1" fillId="2" borderId="36" xfId="1" applyFill="1" applyBorder="1" applyAlignment="1">
      <alignment horizontal="center"/>
    </xf>
    <xf numFmtId="0" fontId="2" fillId="2" borderId="37" xfId="1" applyFont="1" applyFill="1" applyBorder="1" applyAlignment="1">
      <alignment horizontal="left"/>
    </xf>
    <xf numFmtId="0" fontId="1" fillId="2" borderId="38" xfId="1" applyFill="1" applyBorder="1" applyAlignment="1">
      <alignment horizontal="center"/>
    </xf>
    <xf numFmtId="0" fontId="2" fillId="7" borderId="35" xfId="1" applyFont="1" applyFill="1" applyBorder="1" applyAlignment="1">
      <alignment horizontal="left"/>
    </xf>
    <xf numFmtId="9" fontId="1" fillId="7" borderId="36" xfId="1" applyNumberFormat="1" applyFill="1" applyBorder="1" applyAlignment="1">
      <alignment horizontal="center"/>
    </xf>
    <xf numFmtId="0" fontId="2" fillId="7" borderId="37" xfId="1" applyFont="1" applyFill="1" applyBorder="1" applyAlignment="1">
      <alignment horizontal="left"/>
    </xf>
    <xf numFmtId="9" fontId="1" fillId="7" borderId="38" xfId="1" applyNumberFormat="1" applyFill="1" applyBorder="1" applyAlignment="1">
      <alignment horizontal="center"/>
    </xf>
    <xf numFmtId="0" fontId="1" fillId="2" borderId="0" xfId="1" applyFont="1" applyFill="1" applyAlignment="1">
      <alignment horizontal="center"/>
    </xf>
    <xf numFmtId="0" fontId="1" fillId="2" borderId="0" xfId="1" applyFont="1" applyFill="1" applyAlignment="1">
      <alignment horizontal="left"/>
    </xf>
    <xf numFmtId="0" fontId="1" fillId="2" borderId="0" xfId="1" applyFill="1" applyAlignment="1">
      <alignment horizontal="left"/>
    </xf>
    <xf numFmtId="0" fontId="2" fillId="2" borderId="0" xfId="1" applyFont="1" applyFill="1" applyAlignment="1">
      <alignment horizontal="center"/>
    </xf>
    <xf numFmtId="0" fontId="2" fillId="4" borderId="8" xfId="1" applyFont="1" applyFill="1" applyBorder="1" applyAlignment="1">
      <alignment horizontal="center"/>
    </xf>
    <xf numFmtId="0" fontId="2" fillId="4" borderId="6" xfId="1" applyFont="1" applyFill="1" applyBorder="1" applyAlignment="1">
      <alignment horizontal="center"/>
    </xf>
    <xf numFmtId="0" fontId="1" fillId="4" borderId="5" xfId="1" applyFill="1" applyBorder="1" applyAlignment="1">
      <alignment horizontal="center"/>
    </xf>
    <xf numFmtId="0" fontId="1" fillId="4" borderId="4" xfId="1" applyFill="1" applyBorder="1" applyAlignment="1">
      <alignment horizontal="center"/>
    </xf>
    <xf numFmtId="0" fontId="1" fillId="4" borderId="3" xfId="1" applyFill="1" applyBorder="1" applyAlignment="1">
      <alignment horizontal="center"/>
    </xf>
    <xf numFmtId="0" fontId="1" fillId="4" borderId="1" xfId="1" applyFill="1" applyBorder="1" applyAlignment="1">
      <alignment horizontal="center"/>
    </xf>
  </cellXfs>
  <cellStyles count="7">
    <cellStyle name="Comma 2" xfId="3"/>
    <cellStyle name="Currency 2" xfId="4"/>
    <cellStyle name="Normal" xfId="0" builtinId="0"/>
    <cellStyle name="Normal 2" xfId="1"/>
    <cellStyle name="Normal_SOLVER1" xfId="6"/>
    <cellStyle name="Normal_SOLVER2" xfId="5"/>
    <cellStyle name="Percent 2" xfId="2"/>
  </cellStyles>
  <dxfs count="3">
    <dxf>
      <numFmt numFmtId="165" formatCode="_(* #,##0_);_(* \(#,##0\);_(* &quot;-&quot;??_);_(@_)"/>
    </dxf>
    <dxf>
      <numFmt numFmtId="165" formatCode="_(* #,##0_);_(* \(#,##0\);_(* &quot;-&quot;??_);_(@_)"/>
    </dxf>
    <dxf>
      <numFmt numFmtId="165" formatCode="_(* #,##0_);_(* \(#,##0\);_(* &quot;-&quot;??_);_(@_)"/>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yers_Project_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ta/BDT%20V2/Apply%20Your%20Knowledge/Solution/AYK%2036_Solution_Version%2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yers_Project_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YK 14"/>
      <sheetName val="Customer Relations Data"/>
      <sheetName val="Pivot Tables"/>
      <sheetName val="Customer Relations Solutions"/>
    </sheetNames>
    <sheetDataSet>
      <sheetData sheetId="0" refreshError="1"/>
      <sheetData sheetId="1" refreshError="1"/>
      <sheetData sheetId="2">
        <row r="3">
          <cell r="A3" t="str">
            <v>Row Labels</v>
          </cell>
          <cell r="E3" t="str">
            <v>Row Labels</v>
          </cell>
        </row>
        <row r="18">
          <cell r="A18" t="str">
            <v>Row Labels</v>
          </cell>
          <cell r="D18" t="str">
            <v>Row Labels</v>
          </cell>
          <cell r="G18" t="str">
            <v>Row Labels</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YK 36"/>
      <sheetName val="Avante's Avocados"/>
      <sheetName val="Formulas"/>
    </sheetNames>
    <sheetDataSet>
      <sheetData sheetId="0" refreshError="1"/>
      <sheetData sheetId="1" refreshError="1"/>
      <sheetData sheetId="2">
        <row r="3">
          <cell r="B3">
            <v>0.08</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YK 16"/>
      <sheetName val="Professors Grades Original"/>
      <sheetName val="Professors Grades Alphabetized"/>
      <sheetName val="Grade Table"/>
    </sheetNames>
    <sheetDataSet>
      <sheetData sheetId="0" refreshError="1"/>
      <sheetData sheetId="1" refreshError="1"/>
      <sheetData sheetId="2" refreshError="1"/>
      <sheetData sheetId="3">
        <row r="5">
          <cell r="B5">
            <v>0</v>
          </cell>
          <cell r="C5" t="str">
            <v>F</v>
          </cell>
        </row>
        <row r="6">
          <cell r="B6">
            <v>450</v>
          </cell>
          <cell r="C6" t="str">
            <v>D</v>
          </cell>
        </row>
        <row r="7">
          <cell r="B7">
            <v>490</v>
          </cell>
          <cell r="C7" t="str">
            <v>C-</v>
          </cell>
        </row>
        <row r="8">
          <cell r="B8">
            <v>535</v>
          </cell>
          <cell r="C8" t="str">
            <v>C</v>
          </cell>
        </row>
        <row r="9">
          <cell r="B9">
            <v>560</v>
          </cell>
          <cell r="C9" t="str">
            <v>B-</v>
          </cell>
        </row>
        <row r="10">
          <cell r="B10">
            <v>600</v>
          </cell>
          <cell r="C10" t="str">
            <v>B</v>
          </cell>
        </row>
        <row r="11">
          <cell r="B11">
            <v>635</v>
          </cell>
          <cell r="C11" t="str">
            <v>A-</v>
          </cell>
        </row>
        <row r="12">
          <cell r="B12">
            <v>675</v>
          </cell>
          <cell r="C12" t="str">
            <v>A</v>
          </cell>
        </row>
      </sheetData>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Ayers_Project_14.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eagan Frances" refreshedDate="40637.127619560182" createdVersion="4" refreshedVersion="4" minRefreshableVersion="3" recordCount="510">
  <cacheSource type="worksheet">
    <worksheetSource ref="A1:L511" sheet="Customer Relations Data" r:id="rId2"/>
  </cacheSource>
  <cacheFields count="12">
    <cacheField name="OrderDate" numFmtId="164">
      <sharedItems containsSemiMixedTypes="0" containsNonDate="0" containsDate="1" containsString="0" minDate="2009-01-04T00:00:00" maxDate="2010-01-21T12:22:08"/>
    </cacheField>
    <cacheField name="ProductID" numFmtId="0">
      <sharedItems containsSemiMixedTypes="0" containsString="0" containsNumber="1" containsInteger="1" minValue="2" maxValue="100"/>
    </cacheField>
    <cacheField name="ProductName" numFmtId="0">
      <sharedItems count="12">
        <s v="Mozzarella cheese"/>
        <s v="Romaine lettuce"/>
        <s v="Red onions"/>
        <s v="Black olives"/>
        <s v="Pineapple"/>
        <s v="Pepperoni"/>
        <s v="Parmesan cheese"/>
        <s v="Tomatoes"/>
        <s v="Peppers"/>
        <s v="Sun dried tomatoes"/>
        <s v="Chicken"/>
        <s v="Sausage"/>
      </sharedItems>
    </cacheField>
    <cacheField name="Quantity" numFmtId="0">
      <sharedItems containsSemiMixedTypes="0" containsString="0" containsNumber="1" containsInteger="1" minValue="1" maxValue="99"/>
    </cacheField>
    <cacheField name="Unit Price" numFmtId="44">
      <sharedItems containsSemiMixedTypes="0" containsString="0" containsNumber="1" containsInteger="1" minValue="8" maxValue="55"/>
    </cacheField>
    <cacheField name="Total Sales" numFmtId="44">
      <sharedItems containsSemiMixedTypes="0" containsString="0" containsNumber="1" containsInteger="1" minValue="8" maxValue="4240"/>
    </cacheField>
    <cacheField name="Unit Cost" numFmtId="44">
      <sharedItems containsSemiMixedTypes="0" containsString="0" containsNumber="1" containsInteger="1" minValue="4" maxValue="35"/>
    </cacheField>
    <cacheField name="Total Cost" numFmtId="44">
      <sharedItems containsSemiMixedTypes="0" containsString="0" containsNumber="1" containsInteger="1" minValue="4" maxValue="2800"/>
    </cacheField>
    <cacheField name="Profit" numFmtId="44">
      <sharedItems containsSemiMixedTypes="0" containsString="0" containsNumber="1" containsInteger="1" minValue="1" maxValue="1560"/>
    </cacheField>
    <cacheField name="CustomerID" numFmtId="0">
      <sharedItems containsSemiMixedTypes="0" containsString="0" containsNumber="1" containsInteger="1" minValue="6" maxValue="846"/>
    </cacheField>
    <cacheField name="Customer" numFmtId="0">
      <sharedItems count="10">
        <s v="The Station"/>
        <s v="Bert's Bistro"/>
        <s v="Smoke House"/>
        <s v="Flagstaff House"/>
        <s v="Two Bitts"/>
        <s v="Pierce Arrow"/>
        <s v="Mamm'a Pasta Palace"/>
        <s v="The Dandelion"/>
        <s v="Carmens"/>
        <s v="Laudisio"/>
      </sharedItems>
    </cacheField>
    <cacheField name="SalesRep" numFmtId="0">
      <sharedItems count="3">
        <s v="PJ Helgoth"/>
        <s v="Roberta Cross"/>
        <s v="Loraine Schultz"/>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10">
  <r>
    <d v="2009-01-04T00:00:00"/>
    <n v="22"/>
    <x v="0"/>
    <n v="41"/>
    <n v="24"/>
    <n v="984"/>
    <n v="18"/>
    <n v="738"/>
    <n v="246"/>
    <n v="315"/>
    <x v="0"/>
    <x v="0"/>
  </r>
  <r>
    <d v="2009-01-04T05:29:52"/>
    <n v="16"/>
    <x v="1"/>
    <n v="90"/>
    <n v="15"/>
    <n v="1350"/>
    <n v="14"/>
    <n v="1260"/>
    <n v="90"/>
    <n v="315"/>
    <x v="0"/>
    <x v="1"/>
  </r>
  <r>
    <d v="2009-01-05T08:25:41"/>
    <n v="30"/>
    <x v="2"/>
    <n v="27"/>
    <n v="12"/>
    <n v="324"/>
    <n v="8"/>
    <n v="216"/>
    <n v="108"/>
    <n v="233"/>
    <x v="1"/>
    <x v="2"/>
  </r>
  <r>
    <d v="2009-01-06T04:41:16"/>
    <n v="16"/>
    <x v="1"/>
    <n v="67"/>
    <n v="15"/>
    <n v="1005"/>
    <n v="14"/>
    <n v="938"/>
    <n v="67"/>
    <n v="14"/>
    <x v="2"/>
    <x v="1"/>
  </r>
  <r>
    <d v="2009-01-07T07:20:35"/>
    <n v="2"/>
    <x v="3"/>
    <n v="79"/>
    <n v="12"/>
    <n v="948"/>
    <n v="6"/>
    <n v="474"/>
    <n v="474"/>
    <n v="572"/>
    <x v="3"/>
    <x v="2"/>
  </r>
  <r>
    <d v="2009-01-07T08:38:59"/>
    <n v="16"/>
    <x v="1"/>
    <n v="46"/>
    <n v="15"/>
    <n v="690"/>
    <n v="14"/>
    <n v="644"/>
    <n v="46"/>
    <n v="23"/>
    <x v="4"/>
    <x v="2"/>
  </r>
  <r>
    <d v="2009-01-07T14:44:51"/>
    <n v="16"/>
    <x v="1"/>
    <n v="52"/>
    <n v="15"/>
    <n v="780"/>
    <n v="14"/>
    <n v="728"/>
    <n v="52"/>
    <n v="6"/>
    <x v="5"/>
    <x v="1"/>
  </r>
  <r>
    <d v="2009-01-08T15:25:01"/>
    <n v="30"/>
    <x v="2"/>
    <n v="39"/>
    <n v="12"/>
    <n v="468"/>
    <n v="8"/>
    <n v="312"/>
    <n v="156"/>
    <n v="95"/>
    <x v="6"/>
    <x v="2"/>
  </r>
  <r>
    <d v="2009-01-09T10:58:41"/>
    <n v="16"/>
    <x v="1"/>
    <n v="66"/>
    <n v="15"/>
    <n v="990"/>
    <n v="14"/>
    <n v="924"/>
    <n v="66"/>
    <n v="846"/>
    <x v="7"/>
    <x v="2"/>
  </r>
  <r>
    <d v="2009-01-10T00:27:29"/>
    <n v="16"/>
    <x v="1"/>
    <n v="58"/>
    <n v="15"/>
    <n v="870"/>
    <n v="14"/>
    <n v="812"/>
    <n v="58"/>
    <n v="557"/>
    <x v="8"/>
    <x v="2"/>
  </r>
  <r>
    <d v="2009-01-10T10:50:57"/>
    <n v="39"/>
    <x v="4"/>
    <n v="40"/>
    <n v="33"/>
    <n v="1320"/>
    <n v="28"/>
    <n v="1120"/>
    <n v="200"/>
    <n v="315"/>
    <x v="0"/>
    <x v="2"/>
  </r>
  <r>
    <d v="2009-01-11T16:29:21"/>
    <n v="39"/>
    <x v="4"/>
    <n v="71"/>
    <n v="33"/>
    <n v="2343"/>
    <n v="28"/>
    <n v="1988"/>
    <n v="355"/>
    <n v="846"/>
    <x v="7"/>
    <x v="2"/>
  </r>
  <r>
    <d v="2009-01-14T01:22:42"/>
    <n v="16"/>
    <x v="1"/>
    <n v="18"/>
    <n v="15"/>
    <n v="270"/>
    <n v="14"/>
    <n v="252"/>
    <n v="18"/>
    <n v="557"/>
    <x v="8"/>
    <x v="2"/>
  </r>
  <r>
    <d v="2009-01-14T07:09:18"/>
    <n v="16"/>
    <x v="1"/>
    <n v="28"/>
    <n v="15"/>
    <n v="420"/>
    <n v="14"/>
    <n v="392"/>
    <n v="28"/>
    <n v="572"/>
    <x v="3"/>
    <x v="0"/>
  </r>
  <r>
    <d v="2009-01-15T15:33:07"/>
    <n v="85"/>
    <x v="5"/>
    <n v="33"/>
    <n v="53"/>
    <n v="1749"/>
    <n v="35"/>
    <n v="1155"/>
    <n v="594"/>
    <n v="14"/>
    <x v="2"/>
    <x v="1"/>
  </r>
  <r>
    <d v="2009-01-15T19:31:26"/>
    <n v="100"/>
    <x v="6"/>
    <n v="14"/>
    <n v="8"/>
    <n v="112"/>
    <n v="4"/>
    <n v="56"/>
    <n v="56"/>
    <n v="14"/>
    <x v="2"/>
    <x v="2"/>
  </r>
  <r>
    <d v="2009-01-16T13:09:59"/>
    <n v="100"/>
    <x v="6"/>
    <n v="72"/>
    <n v="8"/>
    <n v="576"/>
    <n v="4"/>
    <n v="288"/>
    <n v="288"/>
    <n v="95"/>
    <x v="6"/>
    <x v="1"/>
  </r>
  <r>
    <d v="2009-01-18T00:12:33"/>
    <n v="100"/>
    <x v="6"/>
    <n v="10"/>
    <n v="8"/>
    <n v="80"/>
    <n v="4"/>
    <n v="40"/>
    <n v="40"/>
    <n v="95"/>
    <x v="6"/>
    <x v="2"/>
  </r>
  <r>
    <d v="2009-01-18T07:04:40"/>
    <n v="16"/>
    <x v="1"/>
    <n v="42"/>
    <n v="15"/>
    <n v="630"/>
    <n v="14"/>
    <n v="588"/>
    <n v="42"/>
    <n v="14"/>
    <x v="2"/>
    <x v="1"/>
  </r>
  <r>
    <d v="2009-01-20T14:36:30"/>
    <n v="4"/>
    <x v="7"/>
    <n v="48"/>
    <n v="9"/>
    <n v="432"/>
    <n v="7"/>
    <n v="336"/>
    <n v="96"/>
    <n v="23"/>
    <x v="4"/>
    <x v="2"/>
  </r>
  <r>
    <d v="2009-01-21T03:47:37"/>
    <n v="31"/>
    <x v="8"/>
    <n v="29"/>
    <n v="21"/>
    <n v="609"/>
    <n v="12"/>
    <n v="348"/>
    <n v="261"/>
    <n v="846"/>
    <x v="7"/>
    <x v="1"/>
  </r>
  <r>
    <d v="2009-01-21T13:34:45"/>
    <n v="22"/>
    <x v="0"/>
    <n v="10"/>
    <n v="24"/>
    <n v="240"/>
    <n v="18"/>
    <n v="180"/>
    <n v="60"/>
    <n v="95"/>
    <x v="6"/>
    <x v="0"/>
  </r>
  <r>
    <d v="2009-01-23T10:41:55"/>
    <n v="2"/>
    <x v="3"/>
    <n v="98"/>
    <n v="12"/>
    <n v="1176"/>
    <n v="6"/>
    <n v="588"/>
    <n v="588"/>
    <n v="23"/>
    <x v="4"/>
    <x v="1"/>
  </r>
  <r>
    <d v="2009-01-24T20:54:48"/>
    <n v="22"/>
    <x v="0"/>
    <n v="45"/>
    <n v="24"/>
    <n v="1080"/>
    <n v="18"/>
    <n v="810"/>
    <n v="270"/>
    <n v="557"/>
    <x v="8"/>
    <x v="2"/>
  </r>
  <r>
    <d v="2009-01-26T11:26:09"/>
    <n v="16"/>
    <x v="1"/>
    <n v="58"/>
    <n v="15"/>
    <n v="870"/>
    <n v="14"/>
    <n v="812"/>
    <n v="58"/>
    <n v="23"/>
    <x v="4"/>
    <x v="2"/>
  </r>
  <r>
    <d v="2009-01-27T22:35:40"/>
    <n v="100"/>
    <x v="6"/>
    <n v="66"/>
    <n v="8"/>
    <n v="528"/>
    <n v="4"/>
    <n v="264"/>
    <n v="264"/>
    <n v="572"/>
    <x v="3"/>
    <x v="2"/>
  </r>
  <r>
    <d v="2009-01-28T11:53:19"/>
    <n v="31"/>
    <x v="8"/>
    <n v="85"/>
    <n v="21"/>
    <n v="1785"/>
    <n v="12"/>
    <n v="1020"/>
    <n v="765"/>
    <n v="6"/>
    <x v="5"/>
    <x v="2"/>
  </r>
  <r>
    <d v="2009-01-28T20:58:03"/>
    <n v="22"/>
    <x v="0"/>
    <n v="12"/>
    <n v="24"/>
    <n v="288"/>
    <n v="18"/>
    <n v="216"/>
    <n v="72"/>
    <n v="846"/>
    <x v="7"/>
    <x v="0"/>
  </r>
  <r>
    <d v="2009-01-29T09:14:44"/>
    <n v="4"/>
    <x v="7"/>
    <n v="40"/>
    <n v="9"/>
    <n v="360"/>
    <n v="7"/>
    <n v="280"/>
    <n v="80"/>
    <n v="6"/>
    <x v="5"/>
    <x v="1"/>
  </r>
  <r>
    <d v="2009-01-29T12:57:01"/>
    <n v="31"/>
    <x v="8"/>
    <n v="5"/>
    <n v="21"/>
    <n v="105"/>
    <n v="12"/>
    <n v="60"/>
    <n v="45"/>
    <n v="6"/>
    <x v="5"/>
    <x v="1"/>
  </r>
  <r>
    <d v="2009-01-29T23:28:23"/>
    <n v="16"/>
    <x v="1"/>
    <n v="49"/>
    <n v="15"/>
    <n v="735"/>
    <n v="14"/>
    <n v="686"/>
    <n v="49"/>
    <n v="572"/>
    <x v="3"/>
    <x v="2"/>
  </r>
  <r>
    <d v="2009-01-29T23:45:42"/>
    <n v="30"/>
    <x v="2"/>
    <n v="13"/>
    <n v="12"/>
    <n v="156"/>
    <n v="8"/>
    <n v="104"/>
    <n v="52"/>
    <n v="14"/>
    <x v="2"/>
    <x v="2"/>
  </r>
  <r>
    <d v="2009-01-31T11:14:17"/>
    <n v="100"/>
    <x v="6"/>
    <n v="38"/>
    <n v="8"/>
    <n v="304"/>
    <n v="4"/>
    <n v="152"/>
    <n v="152"/>
    <n v="95"/>
    <x v="6"/>
    <x v="0"/>
  </r>
  <r>
    <d v="2009-01-31T16:49:22"/>
    <n v="16"/>
    <x v="1"/>
    <n v="51"/>
    <n v="15"/>
    <n v="765"/>
    <n v="14"/>
    <n v="714"/>
    <n v="51"/>
    <n v="23"/>
    <x v="4"/>
    <x v="2"/>
  </r>
  <r>
    <d v="2009-02-02T06:48:46"/>
    <n v="30"/>
    <x v="2"/>
    <n v="85"/>
    <n v="12"/>
    <n v="1020"/>
    <n v="8"/>
    <n v="680"/>
    <n v="340"/>
    <n v="572"/>
    <x v="3"/>
    <x v="2"/>
  </r>
  <r>
    <d v="2009-02-02T22:43:49"/>
    <n v="16"/>
    <x v="1"/>
    <n v="82"/>
    <n v="15"/>
    <n v="1230"/>
    <n v="14"/>
    <n v="1148"/>
    <n v="82"/>
    <n v="14"/>
    <x v="2"/>
    <x v="2"/>
  </r>
  <r>
    <d v="2009-02-04T23:18:58"/>
    <n v="39"/>
    <x v="4"/>
    <n v="64"/>
    <n v="33"/>
    <n v="2112"/>
    <n v="28"/>
    <n v="1792"/>
    <n v="320"/>
    <n v="846"/>
    <x v="7"/>
    <x v="2"/>
  </r>
  <r>
    <d v="2009-02-05T13:44:14"/>
    <n v="22"/>
    <x v="0"/>
    <n v="22"/>
    <n v="24"/>
    <n v="528"/>
    <n v="18"/>
    <n v="396"/>
    <n v="132"/>
    <n v="846"/>
    <x v="7"/>
    <x v="0"/>
  </r>
  <r>
    <d v="2009-02-05T19:53:21"/>
    <n v="16"/>
    <x v="1"/>
    <n v="74"/>
    <n v="15"/>
    <n v="1110"/>
    <n v="14"/>
    <n v="1036"/>
    <n v="74"/>
    <n v="6"/>
    <x v="5"/>
    <x v="2"/>
  </r>
  <r>
    <d v="2009-02-05T21:17:42"/>
    <n v="4"/>
    <x v="7"/>
    <n v="13"/>
    <n v="9"/>
    <n v="117"/>
    <n v="7"/>
    <n v="91"/>
    <n v="26"/>
    <n v="686"/>
    <x v="9"/>
    <x v="1"/>
  </r>
  <r>
    <d v="2009-02-05T22:35:41"/>
    <n v="4"/>
    <x v="7"/>
    <n v="64"/>
    <n v="9"/>
    <n v="576"/>
    <n v="7"/>
    <n v="448"/>
    <n v="128"/>
    <n v="6"/>
    <x v="5"/>
    <x v="2"/>
  </r>
  <r>
    <d v="2009-02-06T12:33:06"/>
    <n v="31"/>
    <x v="8"/>
    <n v="59"/>
    <n v="21"/>
    <n v="1239"/>
    <n v="12"/>
    <n v="708"/>
    <n v="531"/>
    <n v="23"/>
    <x v="4"/>
    <x v="1"/>
  </r>
  <r>
    <d v="2009-02-07T04:34:56"/>
    <n v="6"/>
    <x v="9"/>
    <n v="12"/>
    <n v="55"/>
    <n v="660"/>
    <n v="25"/>
    <n v="300"/>
    <n v="360"/>
    <n v="6"/>
    <x v="5"/>
    <x v="2"/>
  </r>
  <r>
    <d v="2009-02-09T00:20:47"/>
    <n v="16"/>
    <x v="1"/>
    <n v="7"/>
    <n v="15"/>
    <n v="105"/>
    <n v="14"/>
    <n v="98"/>
    <n v="7"/>
    <n v="95"/>
    <x v="6"/>
    <x v="0"/>
  </r>
  <r>
    <d v="2009-02-09T00:48:35"/>
    <n v="100"/>
    <x v="6"/>
    <n v="14"/>
    <n v="8"/>
    <n v="112"/>
    <n v="4"/>
    <n v="56"/>
    <n v="56"/>
    <n v="95"/>
    <x v="6"/>
    <x v="2"/>
  </r>
  <r>
    <d v="2009-02-10T17:47:19"/>
    <n v="30"/>
    <x v="2"/>
    <n v="7"/>
    <n v="12"/>
    <n v="84"/>
    <n v="8"/>
    <n v="56"/>
    <n v="28"/>
    <n v="23"/>
    <x v="4"/>
    <x v="2"/>
  </r>
  <r>
    <d v="2009-02-10T21:14:48"/>
    <n v="16"/>
    <x v="1"/>
    <n v="87"/>
    <n v="15"/>
    <n v="1305"/>
    <n v="14"/>
    <n v="1218"/>
    <n v="87"/>
    <n v="23"/>
    <x v="4"/>
    <x v="1"/>
  </r>
  <r>
    <d v="2009-02-11T04:04:19"/>
    <n v="4"/>
    <x v="7"/>
    <n v="70"/>
    <n v="9"/>
    <n v="630"/>
    <n v="7"/>
    <n v="490"/>
    <n v="140"/>
    <n v="557"/>
    <x v="8"/>
    <x v="1"/>
  </r>
  <r>
    <d v="2009-02-11T14:09:54"/>
    <n v="100"/>
    <x v="6"/>
    <n v="38"/>
    <n v="8"/>
    <n v="304"/>
    <n v="4"/>
    <n v="152"/>
    <n v="152"/>
    <n v="95"/>
    <x v="6"/>
    <x v="0"/>
  </r>
  <r>
    <d v="2009-02-12T13:28:34"/>
    <n v="2"/>
    <x v="3"/>
    <n v="4"/>
    <n v="12"/>
    <n v="48"/>
    <n v="6"/>
    <n v="24"/>
    <n v="24"/>
    <n v="6"/>
    <x v="5"/>
    <x v="2"/>
  </r>
  <r>
    <d v="2009-02-13T19:06:16"/>
    <n v="31"/>
    <x v="8"/>
    <n v="44"/>
    <n v="21"/>
    <n v="924"/>
    <n v="12"/>
    <n v="528"/>
    <n v="396"/>
    <n v="557"/>
    <x v="8"/>
    <x v="1"/>
  </r>
  <r>
    <d v="2009-02-15T23:15:52"/>
    <n v="19"/>
    <x v="10"/>
    <n v="41"/>
    <n v="36"/>
    <n v="1476"/>
    <n v="25"/>
    <n v="1025"/>
    <n v="451"/>
    <n v="14"/>
    <x v="2"/>
    <x v="1"/>
  </r>
  <r>
    <d v="2009-02-16T07:15:07"/>
    <n v="16"/>
    <x v="1"/>
    <n v="15"/>
    <n v="15"/>
    <n v="225"/>
    <n v="14"/>
    <n v="210"/>
    <n v="15"/>
    <n v="686"/>
    <x v="9"/>
    <x v="2"/>
  </r>
  <r>
    <d v="2009-02-17T21:59:24"/>
    <n v="30"/>
    <x v="2"/>
    <n v="76"/>
    <n v="12"/>
    <n v="912"/>
    <n v="8"/>
    <n v="608"/>
    <n v="304"/>
    <n v="14"/>
    <x v="2"/>
    <x v="2"/>
  </r>
  <r>
    <d v="2009-02-18T05:07:14"/>
    <n v="4"/>
    <x v="7"/>
    <n v="49"/>
    <n v="9"/>
    <n v="441"/>
    <n v="7"/>
    <n v="343"/>
    <n v="98"/>
    <n v="846"/>
    <x v="7"/>
    <x v="2"/>
  </r>
  <r>
    <d v="2009-02-19T09:24:38"/>
    <n v="4"/>
    <x v="7"/>
    <n v="86"/>
    <n v="9"/>
    <n v="774"/>
    <n v="7"/>
    <n v="602"/>
    <n v="172"/>
    <n v="14"/>
    <x v="2"/>
    <x v="1"/>
  </r>
  <r>
    <d v="2009-02-19T12:52:26"/>
    <n v="16"/>
    <x v="1"/>
    <n v="68"/>
    <n v="15"/>
    <n v="1020"/>
    <n v="14"/>
    <n v="952"/>
    <n v="68"/>
    <n v="14"/>
    <x v="2"/>
    <x v="2"/>
  </r>
  <r>
    <d v="2009-02-19T22:19:13"/>
    <n v="19"/>
    <x v="10"/>
    <n v="50"/>
    <n v="36"/>
    <n v="1800"/>
    <n v="25"/>
    <n v="1250"/>
    <n v="550"/>
    <n v="14"/>
    <x v="2"/>
    <x v="1"/>
  </r>
  <r>
    <d v="2009-02-20T01:10:02"/>
    <n v="31"/>
    <x v="8"/>
    <n v="31"/>
    <n v="21"/>
    <n v="651"/>
    <n v="12"/>
    <n v="372"/>
    <n v="279"/>
    <n v="14"/>
    <x v="2"/>
    <x v="1"/>
  </r>
  <r>
    <d v="2009-02-21T03:51:44"/>
    <n v="31"/>
    <x v="8"/>
    <n v="62"/>
    <n v="21"/>
    <n v="1302"/>
    <n v="12"/>
    <n v="744"/>
    <n v="558"/>
    <n v="572"/>
    <x v="3"/>
    <x v="2"/>
  </r>
  <r>
    <d v="2009-02-21T15:09:29"/>
    <n v="4"/>
    <x v="7"/>
    <n v="13"/>
    <n v="9"/>
    <n v="117"/>
    <n v="7"/>
    <n v="91"/>
    <n v="26"/>
    <n v="572"/>
    <x v="3"/>
    <x v="2"/>
  </r>
  <r>
    <d v="2009-02-22T13:33:18"/>
    <n v="4"/>
    <x v="7"/>
    <n v="84"/>
    <n v="9"/>
    <n v="756"/>
    <n v="7"/>
    <n v="588"/>
    <n v="168"/>
    <n v="846"/>
    <x v="7"/>
    <x v="2"/>
  </r>
  <r>
    <d v="2009-02-24T16:58:16"/>
    <n v="19"/>
    <x v="10"/>
    <n v="55"/>
    <n v="36"/>
    <n v="1980"/>
    <n v="25"/>
    <n v="1375"/>
    <n v="605"/>
    <n v="14"/>
    <x v="2"/>
    <x v="2"/>
  </r>
  <r>
    <d v="2009-02-24T19:19:03"/>
    <n v="31"/>
    <x v="8"/>
    <n v="89"/>
    <n v="21"/>
    <n v="1869"/>
    <n v="12"/>
    <n v="1068"/>
    <n v="801"/>
    <n v="95"/>
    <x v="6"/>
    <x v="1"/>
  </r>
  <r>
    <d v="2009-02-26T15:53:28"/>
    <n v="39"/>
    <x v="4"/>
    <n v="56"/>
    <n v="33"/>
    <n v="1848"/>
    <n v="28"/>
    <n v="1568"/>
    <n v="280"/>
    <n v="557"/>
    <x v="8"/>
    <x v="2"/>
  </r>
  <r>
    <d v="2009-02-26T17:10:20"/>
    <n v="2"/>
    <x v="3"/>
    <n v="16"/>
    <n v="12"/>
    <n v="192"/>
    <n v="6"/>
    <n v="96"/>
    <n v="96"/>
    <n v="95"/>
    <x v="6"/>
    <x v="2"/>
  </r>
  <r>
    <d v="2009-02-27T00:44:46"/>
    <n v="6"/>
    <x v="9"/>
    <n v="2"/>
    <n v="55"/>
    <n v="110"/>
    <n v="25"/>
    <n v="50"/>
    <n v="60"/>
    <n v="6"/>
    <x v="5"/>
    <x v="2"/>
  </r>
  <r>
    <d v="2009-02-28T03:21:32"/>
    <n v="39"/>
    <x v="4"/>
    <n v="67"/>
    <n v="33"/>
    <n v="2211"/>
    <n v="28"/>
    <n v="1876"/>
    <n v="335"/>
    <n v="6"/>
    <x v="5"/>
    <x v="1"/>
  </r>
  <r>
    <d v="2009-02-28T19:04:59"/>
    <n v="4"/>
    <x v="7"/>
    <n v="2"/>
    <n v="9"/>
    <n v="18"/>
    <n v="7"/>
    <n v="14"/>
    <n v="4"/>
    <n v="95"/>
    <x v="6"/>
    <x v="2"/>
  </r>
  <r>
    <d v="2009-02-28T22:31:07"/>
    <n v="4"/>
    <x v="7"/>
    <n v="59"/>
    <n v="9"/>
    <n v="531"/>
    <n v="7"/>
    <n v="413"/>
    <n v="118"/>
    <n v="846"/>
    <x v="7"/>
    <x v="2"/>
  </r>
  <r>
    <d v="2009-03-01T16:08:01"/>
    <n v="4"/>
    <x v="7"/>
    <n v="37"/>
    <n v="9"/>
    <n v="333"/>
    <n v="7"/>
    <n v="259"/>
    <n v="74"/>
    <n v="572"/>
    <x v="3"/>
    <x v="1"/>
  </r>
  <r>
    <d v="2009-03-02T23:04:55"/>
    <n v="100"/>
    <x v="6"/>
    <n v="19"/>
    <n v="8"/>
    <n v="152"/>
    <n v="4"/>
    <n v="76"/>
    <n v="76"/>
    <n v="686"/>
    <x v="9"/>
    <x v="2"/>
  </r>
  <r>
    <d v="2009-03-03T10:55:03"/>
    <n v="39"/>
    <x v="4"/>
    <n v="48"/>
    <n v="33"/>
    <n v="1584"/>
    <n v="28"/>
    <n v="1344"/>
    <n v="240"/>
    <n v="14"/>
    <x v="2"/>
    <x v="1"/>
  </r>
  <r>
    <d v="2009-03-03T15:29:52"/>
    <n v="4"/>
    <x v="7"/>
    <n v="41"/>
    <n v="9"/>
    <n v="369"/>
    <n v="7"/>
    <n v="287"/>
    <n v="82"/>
    <n v="572"/>
    <x v="3"/>
    <x v="2"/>
  </r>
  <r>
    <d v="2009-03-03T19:08:23"/>
    <n v="19"/>
    <x v="10"/>
    <n v="64"/>
    <n v="36"/>
    <n v="2304"/>
    <n v="25"/>
    <n v="1600"/>
    <n v="704"/>
    <n v="6"/>
    <x v="5"/>
    <x v="1"/>
  </r>
  <r>
    <d v="2009-03-03T23:20:21"/>
    <n v="31"/>
    <x v="8"/>
    <n v="33"/>
    <n v="21"/>
    <n v="693"/>
    <n v="12"/>
    <n v="396"/>
    <n v="297"/>
    <n v="6"/>
    <x v="5"/>
    <x v="2"/>
  </r>
  <r>
    <d v="2009-03-04T00:08:21"/>
    <n v="16"/>
    <x v="1"/>
    <n v="66"/>
    <n v="15"/>
    <n v="990"/>
    <n v="14"/>
    <n v="924"/>
    <n v="66"/>
    <n v="557"/>
    <x v="8"/>
    <x v="2"/>
  </r>
  <r>
    <d v="2009-03-04T09:45:57"/>
    <n v="22"/>
    <x v="0"/>
    <n v="92"/>
    <n v="24"/>
    <n v="2208"/>
    <n v="18"/>
    <n v="1656"/>
    <n v="552"/>
    <n v="6"/>
    <x v="5"/>
    <x v="1"/>
  </r>
  <r>
    <d v="2009-03-04T13:34:09"/>
    <n v="2"/>
    <x v="3"/>
    <n v="32"/>
    <n v="12"/>
    <n v="384"/>
    <n v="6"/>
    <n v="192"/>
    <n v="192"/>
    <n v="686"/>
    <x v="9"/>
    <x v="1"/>
  </r>
  <r>
    <d v="2009-03-04T23:13:56"/>
    <n v="4"/>
    <x v="7"/>
    <n v="17"/>
    <n v="9"/>
    <n v="153"/>
    <n v="7"/>
    <n v="119"/>
    <n v="34"/>
    <n v="95"/>
    <x v="6"/>
    <x v="2"/>
  </r>
  <r>
    <d v="2009-03-05T06:09:32"/>
    <n v="19"/>
    <x v="10"/>
    <n v="83"/>
    <n v="36"/>
    <n v="2988"/>
    <n v="25"/>
    <n v="2075"/>
    <n v="913"/>
    <n v="23"/>
    <x v="4"/>
    <x v="2"/>
  </r>
  <r>
    <d v="2009-03-06T01:41:23"/>
    <n v="30"/>
    <x v="2"/>
    <n v="89"/>
    <n v="12"/>
    <n v="1068"/>
    <n v="8"/>
    <n v="712"/>
    <n v="356"/>
    <n v="846"/>
    <x v="7"/>
    <x v="2"/>
  </r>
  <r>
    <d v="2009-03-06T12:26:28"/>
    <n v="16"/>
    <x v="1"/>
    <n v="8"/>
    <n v="15"/>
    <n v="120"/>
    <n v="14"/>
    <n v="112"/>
    <n v="8"/>
    <n v="6"/>
    <x v="5"/>
    <x v="1"/>
  </r>
  <r>
    <d v="2009-03-07T05:54:09"/>
    <n v="19"/>
    <x v="10"/>
    <n v="25"/>
    <n v="36"/>
    <n v="900"/>
    <n v="25"/>
    <n v="625"/>
    <n v="275"/>
    <n v="572"/>
    <x v="3"/>
    <x v="2"/>
  </r>
  <r>
    <d v="2009-03-07T11:57:41"/>
    <n v="16"/>
    <x v="1"/>
    <n v="5"/>
    <n v="15"/>
    <n v="75"/>
    <n v="14"/>
    <n v="70"/>
    <n v="5"/>
    <n v="557"/>
    <x v="8"/>
    <x v="2"/>
  </r>
  <r>
    <d v="2009-03-07T22:22:28"/>
    <n v="2"/>
    <x v="3"/>
    <n v="73"/>
    <n v="12"/>
    <n v="876"/>
    <n v="6"/>
    <n v="438"/>
    <n v="438"/>
    <n v="14"/>
    <x v="2"/>
    <x v="1"/>
  </r>
  <r>
    <d v="2009-03-08T06:27:58"/>
    <n v="16"/>
    <x v="1"/>
    <n v="36"/>
    <n v="15"/>
    <n v="540"/>
    <n v="14"/>
    <n v="504"/>
    <n v="36"/>
    <n v="557"/>
    <x v="8"/>
    <x v="0"/>
  </r>
  <r>
    <d v="2009-03-08T08:26:08"/>
    <n v="4"/>
    <x v="7"/>
    <n v="16"/>
    <n v="9"/>
    <n v="144"/>
    <n v="7"/>
    <n v="112"/>
    <n v="32"/>
    <n v="846"/>
    <x v="7"/>
    <x v="1"/>
  </r>
  <r>
    <d v="2009-03-10T04:09:20"/>
    <n v="39"/>
    <x v="4"/>
    <n v="33"/>
    <n v="33"/>
    <n v="1089"/>
    <n v="28"/>
    <n v="924"/>
    <n v="165"/>
    <n v="572"/>
    <x v="3"/>
    <x v="2"/>
  </r>
  <r>
    <d v="2009-03-10T15:25:28"/>
    <n v="30"/>
    <x v="2"/>
    <n v="90"/>
    <n v="12"/>
    <n v="1080"/>
    <n v="8"/>
    <n v="720"/>
    <n v="360"/>
    <n v="14"/>
    <x v="2"/>
    <x v="2"/>
  </r>
  <r>
    <d v="2009-03-10T21:17:14"/>
    <n v="16"/>
    <x v="1"/>
    <n v="74"/>
    <n v="15"/>
    <n v="1110"/>
    <n v="14"/>
    <n v="1036"/>
    <n v="74"/>
    <n v="95"/>
    <x v="6"/>
    <x v="1"/>
  </r>
  <r>
    <d v="2009-03-11T03:52:09"/>
    <n v="16"/>
    <x v="1"/>
    <n v="72"/>
    <n v="15"/>
    <n v="1080"/>
    <n v="14"/>
    <n v="1008"/>
    <n v="72"/>
    <n v="557"/>
    <x v="8"/>
    <x v="1"/>
  </r>
  <r>
    <d v="2009-03-11T17:56:44"/>
    <n v="4"/>
    <x v="7"/>
    <n v="53"/>
    <n v="9"/>
    <n v="477"/>
    <n v="7"/>
    <n v="371"/>
    <n v="106"/>
    <n v="23"/>
    <x v="4"/>
    <x v="2"/>
  </r>
  <r>
    <d v="2009-03-12T19:07:28"/>
    <n v="30"/>
    <x v="2"/>
    <n v="59"/>
    <n v="12"/>
    <n v="708"/>
    <n v="8"/>
    <n v="472"/>
    <n v="236"/>
    <n v="6"/>
    <x v="5"/>
    <x v="2"/>
  </r>
  <r>
    <d v="2009-03-13T07:31:32"/>
    <n v="31"/>
    <x v="8"/>
    <n v="71"/>
    <n v="21"/>
    <n v="1491"/>
    <n v="12"/>
    <n v="852"/>
    <n v="639"/>
    <n v="557"/>
    <x v="8"/>
    <x v="1"/>
  </r>
  <r>
    <d v="2009-03-13T17:39:44"/>
    <n v="16"/>
    <x v="1"/>
    <n v="9"/>
    <n v="15"/>
    <n v="135"/>
    <n v="14"/>
    <n v="126"/>
    <n v="9"/>
    <n v="572"/>
    <x v="3"/>
    <x v="2"/>
  </r>
  <r>
    <d v="2009-03-14T07:24:37"/>
    <n v="39"/>
    <x v="4"/>
    <n v="95"/>
    <n v="33"/>
    <n v="3135"/>
    <n v="28"/>
    <n v="2660"/>
    <n v="475"/>
    <n v="95"/>
    <x v="6"/>
    <x v="2"/>
  </r>
  <r>
    <d v="2009-03-15T06:09:06"/>
    <n v="16"/>
    <x v="1"/>
    <n v="72"/>
    <n v="15"/>
    <n v="1080"/>
    <n v="14"/>
    <n v="1008"/>
    <n v="72"/>
    <n v="23"/>
    <x v="4"/>
    <x v="1"/>
  </r>
  <r>
    <d v="2009-03-15T08:34:38"/>
    <n v="100"/>
    <x v="6"/>
    <n v="39"/>
    <n v="8"/>
    <n v="312"/>
    <n v="4"/>
    <n v="156"/>
    <n v="156"/>
    <n v="95"/>
    <x v="6"/>
    <x v="2"/>
  </r>
  <r>
    <d v="2009-03-16T11:08:46"/>
    <n v="16"/>
    <x v="1"/>
    <n v="68"/>
    <n v="15"/>
    <n v="1020"/>
    <n v="14"/>
    <n v="952"/>
    <n v="68"/>
    <n v="6"/>
    <x v="5"/>
    <x v="1"/>
  </r>
  <r>
    <d v="2009-03-16T21:17:28"/>
    <n v="16"/>
    <x v="1"/>
    <n v="38"/>
    <n v="15"/>
    <n v="570"/>
    <n v="14"/>
    <n v="532"/>
    <n v="38"/>
    <n v="6"/>
    <x v="5"/>
    <x v="2"/>
  </r>
  <r>
    <d v="2009-03-17T22:15:21"/>
    <n v="4"/>
    <x v="7"/>
    <n v="87"/>
    <n v="9"/>
    <n v="783"/>
    <n v="7"/>
    <n v="609"/>
    <n v="174"/>
    <n v="846"/>
    <x v="7"/>
    <x v="2"/>
  </r>
  <r>
    <d v="2009-03-19T23:56:45"/>
    <n v="30"/>
    <x v="2"/>
    <n v="54"/>
    <n v="12"/>
    <n v="648"/>
    <n v="8"/>
    <n v="432"/>
    <n v="216"/>
    <n v="95"/>
    <x v="6"/>
    <x v="2"/>
  </r>
  <r>
    <d v="2009-03-20T08:01:30"/>
    <n v="31"/>
    <x v="8"/>
    <n v="85"/>
    <n v="21"/>
    <n v="1785"/>
    <n v="12"/>
    <n v="1020"/>
    <n v="765"/>
    <n v="95"/>
    <x v="6"/>
    <x v="2"/>
  </r>
  <r>
    <d v="2009-03-22T00:41:02"/>
    <n v="19"/>
    <x v="10"/>
    <n v="1"/>
    <n v="36"/>
    <n v="36"/>
    <n v="25"/>
    <n v="25"/>
    <n v="11"/>
    <n v="14"/>
    <x v="2"/>
    <x v="2"/>
  </r>
  <r>
    <d v="2009-03-23T03:12:45"/>
    <n v="4"/>
    <x v="7"/>
    <n v="93"/>
    <n v="9"/>
    <n v="837"/>
    <n v="7"/>
    <n v="651"/>
    <n v="186"/>
    <n v="557"/>
    <x v="8"/>
    <x v="2"/>
  </r>
  <r>
    <d v="2009-03-24T14:21:33"/>
    <n v="85"/>
    <x v="5"/>
    <n v="41"/>
    <n v="53"/>
    <n v="2173"/>
    <n v="35"/>
    <n v="1435"/>
    <n v="738"/>
    <n v="686"/>
    <x v="9"/>
    <x v="1"/>
  </r>
  <r>
    <d v="2009-03-27T02:28:18"/>
    <n v="100"/>
    <x v="6"/>
    <n v="95"/>
    <n v="8"/>
    <n v="760"/>
    <n v="4"/>
    <n v="380"/>
    <n v="380"/>
    <n v="557"/>
    <x v="8"/>
    <x v="1"/>
  </r>
  <r>
    <d v="2009-03-28T08:01:17"/>
    <n v="31"/>
    <x v="8"/>
    <n v="7"/>
    <n v="21"/>
    <n v="147"/>
    <n v="12"/>
    <n v="84"/>
    <n v="63"/>
    <n v="23"/>
    <x v="4"/>
    <x v="1"/>
  </r>
  <r>
    <d v="2009-03-28T20:36:21"/>
    <n v="31"/>
    <x v="8"/>
    <n v="92"/>
    <n v="21"/>
    <n v="1932"/>
    <n v="12"/>
    <n v="1104"/>
    <n v="828"/>
    <n v="572"/>
    <x v="3"/>
    <x v="0"/>
  </r>
  <r>
    <d v="2009-03-29T09:28:30"/>
    <n v="85"/>
    <x v="5"/>
    <n v="30"/>
    <n v="53"/>
    <n v="1590"/>
    <n v="35"/>
    <n v="1050"/>
    <n v="540"/>
    <n v="14"/>
    <x v="2"/>
    <x v="1"/>
  </r>
  <r>
    <d v="2009-03-30T09:48:49"/>
    <n v="4"/>
    <x v="7"/>
    <n v="38"/>
    <n v="9"/>
    <n v="342"/>
    <n v="7"/>
    <n v="266"/>
    <n v="76"/>
    <n v="686"/>
    <x v="9"/>
    <x v="1"/>
  </r>
  <r>
    <d v="2009-03-31T00:08:04"/>
    <n v="31"/>
    <x v="8"/>
    <n v="21"/>
    <n v="21"/>
    <n v="441"/>
    <n v="12"/>
    <n v="252"/>
    <n v="189"/>
    <n v="23"/>
    <x v="4"/>
    <x v="2"/>
  </r>
  <r>
    <d v="2009-04-01T15:47:21"/>
    <n v="100"/>
    <x v="6"/>
    <n v="95"/>
    <n v="8"/>
    <n v="760"/>
    <n v="4"/>
    <n v="380"/>
    <n v="380"/>
    <n v="95"/>
    <x v="6"/>
    <x v="0"/>
  </r>
  <r>
    <d v="2009-04-02T01:12:33"/>
    <n v="4"/>
    <x v="7"/>
    <n v="69"/>
    <n v="9"/>
    <n v="621"/>
    <n v="7"/>
    <n v="483"/>
    <n v="138"/>
    <n v="95"/>
    <x v="6"/>
    <x v="2"/>
  </r>
  <r>
    <d v="2009-04-02T21:38:53"/>
    <n v="16"/>
    <x v="1"/>
    <n v="96"/>
    <n v="15"/>
    <n v="1440"/>
    <n v="14"/>
    <n v="1344"/>
    <n v="96"/>
    <n v="14"/>
    <x v="2"/>
    <x v="1"/>
  </r>
  <r>
    <d v="2009-04-03T12:01:54"/>
    <n v="4"/>
    <x v="7"/>
    <n v="36"/>
    <n v="9"/>
    <n v="324"/>
    <n v="7"/>
    <n v="252"/>
    <n v="72"/>
    <n v="315"/>
    <x v="0"/>
    <x v="2"/>
  </r>
  <r>
    <d v="2009-04-04T14:48:51"/>
    <n v="22"/>
    <x v="0"/>
    <n v="86"/>
    <n v="24"/>
    <n v="2064"/>
    <n v="18"/>
    <n v="1548"/>
    <n v="516"/>
    <n v="686"/>
    <x v="9"/>
    <x v="1"/>
  </r>
  <r>
    <d v="2009-04-04T18:19:56"/>
    <n v="30"/>
    <x v="2"/>
    <n v="58"/>
    <n v="12"/>
    <n v="696"/>
    <n v="8"/>
    <n v="464"/>
    <n v="232"/>
    <n v="557"/>
    <x v="8"/>
    <x v="2"/>
  </r>
  <r>
    <d v="2009-04-05T11:44:30"/>
    <n v="100"/>
    <x v="6"/>
    <n v="99"/>
    <n v="8"/>
    <n v="792"/>
    <n v="4"/>
    <n v="396"/>
    <n v="396"/>
    <n v="233"/>
    <x v="1"/>
    <x v="1"/>
  </r>
  <r>
    <d v="2009-04-07T01:09:45"/>
    <n v="16"/>
    <x v="1"/>
    <n v="63"/>
    <n v="15"/>
    <n v="945"/>
    <n v="14"/>
    <n v="882"/>
    <n v="63"/>
    <n v="557"/>
    <x v="8"/>
    <x v="0"/>
  </r>
  <r>
    <d v="2009-04-07T04:08:09"/>
    <n v="31"/>
    <x v="8"/>
    <n v="15"/>
    <n v="21"/>
    <n v="315"/>
    <n v="12"/>
    <n v="180"/>
    <n v="135"/>
    <n v="846"/>
    <x v="7"/>
    <x v="0"/>
  </r>
  <r>
    <d v="2009-04-07T07:47:46"/>
    <n v="85"/>
    <x v="5"/>
    <n v="11"/>
    <n v="53"/>
    <n v="583"/>
    <n v="35"/>
    <n v="385"/>
    <n v="198"/>
    <n v="23"/>
    <x v="4"/>
    <x v="1"/>
  </r>
  <r>
    <d v="2009-04-09T14:55:17"/>
    <n v="2"/>
    <x v="3"/>
    <n v="89"/>
    <n v="12"/>
    <n v="1068"/>
    <n v="6"/>
    <n v="534"/>
    <n v="534"/>
    <n v="557"/>
    <x v="8"/>
    <x v="2"/>
  </r>
  <r>
    <d v="2009-04-09T16:55:13"/>
    <n v="2"/>
    <x v="3"/>
    <n v="77"/>
    <n v="12"/>
    <n v="924"/>
    <n v="6"/>
    <n v="462"/>
    <n v="462"/>
    <n v="846"/>
    <x v="7"/>
    <x v="2"/>
  </r>
  <r>
    <d v="2009-04-09T20:22:11"/>
    <n v="100"/>
    <x v="6"/>
    <n v="16"/>
    <n v="8"/>
    <n v="128"/>
    <n v="4"/>
    <n v="64"/>
    <n v="64"/>
    <n v="14"/>
    <x v="2"/>
    <x v="2"/>
  </r>
  <r>
    <d v="2009-04-10T00:06:57"/>
    <n v="100"/>
    <x v="6"/>
    <n v="58"/>
    <n v="8"/>
    <n v="464"/>
    <n v="4"/>
    <n v="232"/>
    <n v="232"/>
    <n v="846"/>
    <x v="7"/>
    <x v="2"/>
  </r>
  <r>
    <d v="2009-04-10T00:14:09"/>
    <n v="4"/>
    <x v="7"/>
    <n v="55"/>
    <n v="9"/>
    <n v="495"/>
    <n v="7"/>
    <n v="385"/>
    <n v="110"/>
    <n v="6"/>
    <x v="5"/>
    <x v="2"/>
  </r>
  <r>
    <d v="2009-04-11T07:08:01"/>
    <n v="19"/>
    <x v="10"/>
    <n v="59"/>
    <n v="36"/>
    <n v="2124"/>
    <n v="25"/>
    <n v="1475"/>
    <n v="649"/>
    <n v="6"/>
    <x v="5"/>
    <x v="2"/>
  </r>
  <r>
    <d v="2009-04-12T01:31:19"/>
    <n v="19"/>
    <x v="10"/>
    <n v="2"/>
    <n v="36"/>
    <n v="72"/>
    <n v="25"/>
    <n v="50"/>
    <n v="22"/>
    <n v="686"/>
    <x v="9"/>
    <x v="1"/>
  </r>
  <r>
    <d v="2009-04-12T09:26:21"/>
    <n v="31"/>
    <x v="8"/>
    <n v="85"/>
    <n v="21"/>
    <n v="1785"/>
    <n v="12"/>
    <n v="1020"/>
    <n v="765"/>
    <n v="6"/>
    <x v="5"/>
    <x v="1"/>
  </r>
  <r>
    <d v="2009-04-13T07:37:47"/>
    <n v="22"/>
    <x v="0"/>
    <n v="11"/>
    <n v="24"/>
    <n v="264"/>
    <n v="18"/>
    <n v="198"/>
    <n v="66"/>
    <n v="23"/>
    <x v="4"/>
    <x v="2"/>
  </r>
  <r>
    <d v="2009-04-13T21:06:26"/>
    <n v="4"/>
    <x v="7"/>
    <n v="84"/>
    <n v="9"/>
    <n v="756"/>
    <n v="7"/>
    <n v="588"/>
    <n v="168"/>
    <n v="14"/>
    <x v="2"/>
    <x v="2"/>
  </r>
  <r>
    <d v="2009-04-14T04:14:39"/>
    <n v="16"/>
    <x v="1"/>
    <n v="82"/>
    <n v="15"/>
    <n v="1230"/>
    <n v="14"/>
    <n v="1148"/>
    <n v="82"/>
    <n v="6"/>
    <x v="5"/>
    <x v="2"/>
  </r>
  <r>
    <d v="2009-04-14T17:37:07"/>
    <n v="100"/>
    <x v="6"/>
    <n v="18"/>
    <n v="8"/>
    <n v="144"/>
    <n v="4"/>
    <n v="72"/>
    <n v="72"/>
    <n v="557"/>
    <x v="8"/>
    <x v="2"/>
  </r>
  <r>
    <d v="2009-04-14T23:22:12"/>
    <n v="19"/>
    <x v="10"/>
    <n v="43"/>
    <n v="36"/>
    <n v="1548"/>
    <n v="25"/>
    <n v="1075"/>
    <n v="473"/>
    <n v="315"/>
    <x v="0"/>
    <x v="2"/>
  </r>
  <r>
    <d v="2009-04-15T10:09:02"/>
    <n v="16"/>
    <x v="1"/>
    <n v="29"/>
    <n v="15"/>
    <n v="435"/>
    <n v="14"/>
    <n v="406"/>
    <n v="29"/>
    <n v="572"/>
    <x v="3"/>
    <x v="2"/>
  </r>
  <r>
    <d v="2009-04-16T10:36:22"/>
    <n v="22"/>
    <x v="0"/>
    <n v="78"/>
    <n v="24"/>
    <n v="1872"/>
    <n v="18"/>
    <n v="1404"/>
    <n v="468"/>
    <n v="572"/>
    <x v="3"/>
    <x v="0"/>
  </r>
  <r>
    <d v="2009-04-17T19:46:04"/>
    <n v="30"/>
    <x v="2"/>
    <n v="61"/>
    <n v="12"/>
    <n v="732"/>
    <n v="8"/>
    <n v="488"/>
    <n v="244"/>
    <n v="686"/>
    <x v="9"/>
    <x v="2"/>
  </r>
  <r>
    <d v="2009-04-18T02:07:46"/>
    <n v="16"/>
    <x v="1"/>
    <n v="17"/>
    <n v="15"/>
    <n v="255"/>
    <n v="14"/>
    <n v="238"/>
    <n v="17"/>
    <n v="14"/>
    <x v="2"/>
    <x v="1"/>
  </r>
  <r>
    <d v="2009-04-18T06:06:18"/>
    <n v="22"/>
    <x v="0"/>
    <n v="60"/>
    <n v="24"/>
    <n v="1440"/>
    <n v="18"/>
    <n v="1080"/>
    <n v="360"/>
    <n v="846"/>
    <x v="7"/>
    <x v="2"/>
  </r>
  <r>
    <d v="2009-04-19T18:43:04"/>
    <n v="100"/>
    <x v="6"/>
    <n v="27"/>
    <n v="8"/>
    <n v="216"/>
    <n v="4"/>
    <n v="108"/>
    <n v="108"/>
    <n v="6"/>
    <x v="5"/>
    <x v="2"/>
  </r>
  <r>
    <d v="2009-04-19T19:51:54"/>
    <n v="98"/>
    <x v="11"/>
    <n v="74"/>
    <n v="18"/>
    <n v="1332"/>
    <n v="8"/>
    <n v="592"/>
    <n v="740"/>
    <n v="315"/>
    <x v="0"/>
    <x v="2"/>
  </r>
  <r>
    <d v="2009-04-20T01:33:45"/>
    <n v="98"/>
    <x v="11"/>
    <n v="36"/>
    <n v="18"/>
    <n v="648"/>
    <n v="8"/>
    <n v="288"/>
    <n v="360"/>
    <n v="557"/>
    <x v="8"/>
    <x v="2"/>
  </r>
  <r>
    <d v="2009-04-20T01:53:53"/>
    <n v="6"/>
    <x v="9"/>
    <n v="9"/>
    <n v="55"/>
    <n v="495"/>
    <n v="25"/>
    <n v="225"/>
    <n v="270"/>
    <n v="686"/>
    <x v="9"/>
    <x v="2"/>
  </r>
  <r>
    <d v="2009-04-20T09:55:23"/>
    <n v="100"/>
    <x v="6"/>
    <n v="16"/>
    <n v="8"/>
    <n v="128"/>
    <n v="4"/>
    <n v="64"/>
    <n v="64"/>
    <n v="846"/>
    <x v="7"/>
    <x v="2"/>
  </r>
  <r>
    <d v="2009-04-20T15:31:03"/>
    <n v="85"/>
    <x v="5"/>
    <n v="80"/>
    <n v="53"/>
    <n v="4240"/>
    <n v="35"/>
    <n v="2800"/>
    <n v="1440"/>
    <n v="23"/>
    <x v="4"/>
    <x v="1"/>
  </r>
  <r>
    <d v="2009-04-20T20:41:09"/>
    <n v="100"/>
    <x v="6"/>
    <n v="34"/>
    <n v="8"/>
    <n v="272"/>
    <n v="4"/>
    <n v="136"/>
    <n v="136"/>
    <n v="14"/>
    <x v="2"/>
    <x v="1"/>
  </r>
  <r>
    <d v="2009-04-22T07:53:16"/>
    <n v="22"/>
    <x v="0"/>
    <n v="14"/>
    <n v="24"/>
    <n v="336"/>
    <n v="18"/>
    <n v="252"/>
    <n v="84"/>
    <n v="6"/>
    <x v="5"/>
    <x v="2"/>
  </r>
  <r>
    <d v="2009-04-22T11:12:12"/>
    <n v="16"/>
    <x v="1"/>
    <n v="30"/>
    <n v="15"/>
    <n v="450"/>
    <n v="14"/>
    <n v="420"/>
    <n v="30"/>
    <n v="846"/>
    <x v="7"/>
    <x v="1"/>
  </r>
  <r>
    <d v="2009-04-23T00:40:12"/>
    <n v="16"/>
    <x v="1"/>
    <n v="34"/>
    <n v="15"/>
    <n v="510"/>
    <n v="14"/>
    <n v="476"/>
    <n v="34"/>
    <n v="6"/>
    <x v="5"/>
    <x v="1"/>
  </r>
  <r>
    <d v="2009-04-23T03:35:28"/>
    <n v="16"/>
    <x v="1"/>
    <n v="17"/>
    <n v="15"/>
    <n v="255"/>
    <n v="14"/>
    <n v="238"/>
    <n v="17"/>
    <n v="572"/>
    <x v="3"/>
    <x v="1"/>
  </r>
  <r>
    <d v="2009-04-23T09:10:54"/>
    <n v="31"/>
    <x v="8"/>
    <n v="28"/>
    <n v="21"/>
    <n v="588"/>
    <n v="12"/>
    <n v="336"/>
    <n v="252"/>
    <n v="846"/>
    <x v="7"/>
    <x v="1"/>
  </r>
  <r>
    <d v="2009-04-24T00:47:53"/>
    <n v="31"/>
    <x v="8"/>
    <n v="45"/>
    <n v="21"/>
    <n v="945"/>
    <n v="12"/>
    <n v="540"/>
    <n v="405"/>
    <n v="557"/>
    <x v="8"/>
    <x v="0"/>
  </r>
  <r>
    <d v="2009-04-24T01:03:54"/>
    <n v="16"/>
    <x v="1"/>
    <n v="54"/>
    <n v="15"/>
    <n v="810"/>
    <n v="14"/>
    <n v="756"/>
    <n v="54"/>
    <n v="233"/>
    <x v="1"/>
    <x v="2"/>
  </r>
  <r>
    <d v="2009-04-24T05:48:39"/>
    <n v="30"/>
    <x v="2"/>
    <n v="23"/>
    <n v="12"/>
    <n v="276"/>
    <n v="8"/>
    <n v="184"/>
    <n v="92"/>
    <n v="6"/>
    <x v="5"/>
    <x v="2"/>
  </r>
  <r>
    <d v="2009-04-24T11:19:47"/>
    <n v="16"/>
    <x v="1"/>
    <n v="85"/>
    <n v="15"/>
    <n v="1275"/>
    <n v="14"/>
    <n v="1190"/>
    <n v="85"/>
    <n v="686"/>
    <x v="9"/>
    <x v="1"/>
  </r>
  <r>
    <d v="2009-04-24T13:04:12"/>
    <n v="100"/>
    <x v="6"/>
    <n v="89"/>
    <n v="8"/>
    <n v="712"/>
    <n v="4"/>
    <n v="356"/>
    <n v="356"/>
    <n v="23"/>
    <x v="4"/>
    <x v="1"/>
  </r>
  <r>
    <d v="2009-04-24T22:26:18"/>
    <n v="16"/>
    <x v="1"/>
    <n v="24"/>
    <n v="15"/>
    <n v="360"/>
    <n v="14"/>
    <n v="336"/>
    <n v="24"/>
    <n v="686"/>
    <x v="9"/>
    <x v="1"/>
  </r>
  <r>
    <d v="2009-04-26T13:25:42"/>
    <n v="30"/>
    <x v="2"/>
    <n v="85"/>
    <n v="12"/>
    <n v="1020"/>
    <n v="8"/>
    <n v="680"/>
    <n v="340"/>
    <n v="14"/>
    <x v="2"/>
    <x v="2"/>
  </r>
  <r>
    <d v="2009-04-26T20:32:59"/>
    <n v="4"/>
    <x v="7"/>
    <n v="86"/>
    <n v="9"/>
    <n v="774"/>
    <n v="7"/>
    <n v="602"/>
    <n v="172"/>
    <n v="6"/>
    <x v="5"/>
    <x v="1"/>
  </r>
  <r>
    <d v="2009-04-27T12:06:40"/>
    <n v="30"/>
    <x v="2"/>
    <n v="95"/>
    <n v="12"/>
    <n v="1140"/>
    <n v="8"/>
    <n v="760"/>
    <n v="380"/>
    <n v="686"/>
    <x v="9"/>
    <x v="2"/>
  </r>
  <r>
    <d v="2009-04-27T12:48:41"/>
    <n v="4"/>
    <x v="7"/>
    <n v="19"/>
    <n v="9"/>
    <n v="171"/>
    <n v="7"/>
    <n v="133"/>
    <n v="38"/>
    <n v="14"/>
    <x v="2"/>
    <x v="2"/>
  </r>
  <r>
    <d v="2009-04-28T14:51:51"/>
    <n v="4"/>
    <x v="7"/>
    <n v="82"/>
    <n v="9"/>
    <n v="738"/>
    <n v="7"/>
    <n v="574"/>
    <n v="164"/>
    <n v="233"/>
    <x v="1"/>
    <x v="2"/>
  </r>
  <r>
    <d v="2009-04-29T00:01:15"/>
    <n v="30"/>
    <x v="2"/>
    <n v="48"/>
    <n v="12"/>
    <n v="576"/>
    <n v="8"/>
    <n v="384"/>
    <n v="192"/>
    <n v="557"/>
    <x v="8"/>
    <x v="0"/>
  </r>
  <r>
    <d v="2009-04-30T14:29:43"/>
    <n v="100"/>
    <x v="6"/>
    <n v="10"/>
    <n v="8"/>
    <n v="80"/>
    <n v="4"/>
    <n v="40"/>
    <n v="40"/>
    <n v="572"/>
    <x v="3"/>
    <x v="0"/>
  </r>
  <r>
    <d v="2009-05-01T10:11:09"/>
    <n v="4"/>
    <x v="7"/>
    <n v="62"/>
    <n v="9"/>
    <n v="558"/>
    <n v="7"/>
    <n v="434"/>
    <n v="124"/>
    <n v="846"/>
    <x v="7"/>
    <x v="2"/>
  </r>
  <r>
    <d v="2009-05-03T07:42:40"/>
    <n v="39"/>
    <x v="4"/>
    <n v="3"/>
    <n v="33"/>
    <n v="99"/>
    <n v="28"/>
    <n v="84"/>
    <n v="15"/>
    <n v="572"/>
    <x v="3"/>
    <x v="2"/>
  </r>
  <r>
    <d v="2009-05-03T13:21:40"/>
    <n v="30"/>
    <x v="2"/>
    <n v="25"/>
    <n v="12"/>
    <n v="300"/>
    <n v="8"/>
    <n v="200"/>
    <n v="100"/>
    <n v="23"/>
    <x v="4"/>
    <x v="2"/>
  </r>
  <r>
    <d v="2009-05-04T21:18:53"/>
    <n v="4"/>
    <x v="7"/>
    <n v="25"/>
    <n v="9"/>
    <n v="225"/>
    <n v="7"/>
    <n v="175"/>
    <n v="50"/>
    <n v="23"/>
    <x v="4"/>
    <x v="2"/>
  </r>
  <r>
    <d v="2009-05-05T17:09:32"/>
    <n v="16"/>
    <x v="1"/>
    <n v="84"/>
    <n v="15"/>
    <n v="1260"/>
    <n v="14"/>
    <n v="1176"/>
    <n v="84"/>
    <n v="846"/>
    <x v="7"/>
    <x v="2"/>
  </r>
  <r>
    <d v="2009-05-05T21:54:04"/>
    <n v="39"/>
    <x v="4"/>
    <n v="51"/>
    <n v="33"/>
    <n v="1683"/>
    <n v="28"/>
    <n v="1428"/>
    <n v="255"/>
    <n v="95"/>
    <x v="6"/>
    <x v="2"/>
  </r>
  <r>
    <d v="2009-05-06T02:28:04"/>
    <n v="2"/>
    <x v="3"/>
    <n v="63"/>
    <n v="12"/>
    <n v="756"/>
    <n v="6"/>
    <n v="378"/>
    <n v="378"/>
    <n v="23"/>
    <x v="4"/>
    <x v="2"/>
  </r>
  <r>
    <d v="2009-05-06T06:08:35"/>
    <n v="16"/>
    <x v="1"/>
    <n v="18"/>
    <n v="15"/>
    <n v="270"/>
    <n v="14"/>
    <n v="252"/>
    <n v="18"/>
    <n v="315"/>
    <x v="0"/>
    <x v="2"/>
  </r>
  <r>
    <d v="2009-05-06T19:37:25"/>
    <n v="4"/>
    <x v="7"/>
    <n v="10"/>
    <n v="9"/>
    <n v="90"/>
    <n v="7"/>
    <n v="70"/>
    <n v="20"/>
    <n v="14"/>
    <x v="2"/>
    <x v="2"/>
  </r>
  <r>
    <d v="2009-05-07T13:23:33"/>
    <n v="19"/>
    <x v="10"/>
    <n v="84"/>
    <n v="36"/>
    <n v="3024"/>
    <n v="25"/>
    <n v="2100"/>
    <n v="924"/>
    <n v="23"/>
    <x v="4"/>
    <x v="2"/>
  </r>
  <r>
    <d v="2009-05-08T03:52:45"/>
    <n v="22"/>
    <x v="0"/>
    <n v="69"/>
    <n v="24"/>
    <n v="1656"/>
    <n v="18"/>
    <n v="1242"/>
    <n v="414"/>
    <n v="557"/>
    <x v="8"/>
    <x v="2"/>
  </r>
  <r>
    <d v="2009-05-08T20:46:56"/>
    <n v="16"/>
    <x v="1"/>
    <n v="88"/>
    <n v="15"/>
    <n v="1320"/>
    <n v="14"/>
    <n v="1232"/>
    <n v="88"/>
    <n v="572"/>
    <x v="3"/>
    <x v="2"/>
  </r>
  <r>
    <d v="2009-05-10T14:14:51"/>
    <n v="16"/>
    <x v="1"/>
    <n v="98"/>
    <n v="15"/>
    <n v="1470"/>
    <n v="14"/>
    <n v="1372"/>
    <n v="98"/>
    <n v="686"/>
    <x v="9"/>
    <x v="2"/>
  </r>
  <r>
    <d v="2009-05-11T03:52:09"/>
    <n v="98"/>
    <x v="11"/>
    <n v="52"/>
    <n v="18"/>
    <n v="936"/>
    <n v="8"/>
    <n v="416"/>
    <n v="520"/>
    <n v="572"/>
    <x v="3"/>
    <x v="2"/>
  </r>
  <r>
    <d v="2009-05-12T09:10:47"/>
    <n v="100"/>
    <x v="6"/>
    <n v="28"/>
    <n v="8"/>
    <n v="224"/>
    <n v="4"/>
    <n v="112"/>
    <n v="112"/>
    <n v="846"/>
    <x v="7"/>
    <x v="2"/>
  </r>
  <r>
    <d v="2009-05-12T21:24:09"/>
    <n v="30"/>
    <x v="2"/>
    <n v="79"/>
    <n v="12"/>
    <n v="948"/>
    <n v="8"/>
    <n v="632"/>
    <n v="316"/>
    <n v="572"/>
    <x v="3"/>
    <x v="2"/>
  </r>
  <r>
    <d v="2009-05-14T03:32:22"/>
    <n v="30"/>
    <x v="2"/>
    <n v="53"/>
    <n v="12"/>
    <n v="636"/>
    <n v="8"/>
    <n v="424"/>
    <n v="212"/>
    <n v="846"/>
    <x v="7"/>
    <x v="2"/>
  </r>
  <r>
    <d v="2009-05-14T05:34:51"/>
    <n v="100"/>
    <x v="6"/>
    <n v="78"/>
    <n v="8"/>
    <n v="624"/>
    <n v="4"/>
    <n v="312"/>
    <n v="312"/>
    <n v="95"/>
    <x v="6"/>
    <x v="2"/>
  </r>
  <r>
    <d v="2009-05-14T12:44:32"/>
    <n v="100"/>
    <x v="6"/>
    <n v="69"/>
    <n v="8"/>
    <n v="552"/>
    <n v="4"/>
    <n v="276"/>
    <n v="276"/>
    <n v="686"/>
    <x v="9"/>
    <x v="1"/>
  </r>
  <r>
    <d v="2009-05-14T16:30:10"/>
    <n v="31"/>
    <x v="8"/>
    <n v="60"/>
    <n v="21"/>
    <n v="1260"/>
    <n v="12"/>
    <n v="720"/>
    <n v="540"/>
    <n v="572"/>
    <x v="3"/>
    <x v="1"/>
  </r>
  <r>
    <d v="2009-05-14T22:48:34"/>
    <n v="19"/>
    <x v="10"/>
    <n v="34"/>
    <n v="36"/>
    <n v="1224"/>
    <n v="25"/>
    <n v="850"/>
    <n v="374"/>
    <n v="95"/>
    <x v="6"/>
    <x v="2"/>
  </r>
  <r>
    <d v="2009-05-15T09:48:50"/>
    <n v="4"/>
    <x v="7"/>
    <n v="30"/>
    <n v="9"/>
    <n v="270"/>
    <n v="7"/>
    <n v="210"/>
    <n v="60"/>
    <n v="23"/>
    <x v="4"/>
    <x v="2"/>
  </r>
  <r>
    <d v="2009-05-16T16:39:53"/>
    <n v="16"/>
    <x v="1"/>
    <n v="60"/>
    <n v="15"/>
    <n v="900"/>
    <n v="14"/>
    <n v="840"/>
    <n v="60"/>
    <n v="95"/>
    <x v="6"/>
    <x v="2"/>
  </r>
  <r>
    <d v="2009-05-16T22:41:01"/>
    <n v="100"/>
    <x v="6"/>
    <n v="78"/>
    <n v="8"/>
    <n v="624"/>
    <n v="4"/>
    <n v="312"/>
    <n v="312"/>
    <n v="315"/>
    <x v="0"/>
    <x v="2"/>
  </r>
  <r>
    <d v="2009-05-17T18:01:27"/>
    <n v="100"/>
    <x v="6"/>
    <n v="46"/>
    <n v="8"/>
    <n v="368"/>
    <n v="4"/>
    <n v="184"/>
    <n v="184"/>
    <n v="23"/>
    <x v="4"/>
    <x v="1"/>
  </r>
  <r>
    <d v="2009-05-18T20:26:08"/>
    <n v="39"/>
    <x v="4"/>
    <n v="65"/>
    <n v="33"/>
    <n v="2145"/>
    <n v="28"/>
    <n v="1820"/>
    <n v="325"/>
    <n v="846"/>
    <x v="7"/>
    <x v="2"/>
  </r>
  <r>
    <d v="2009-05-19T07:27:10"/>
    <n v="31"/>
    <x v="8"/>
    <n v="88"/>
    <n v="21"/>
    <n v="1848"/>
    <n v="12"/>
    <n v="1056"/>
    <n v="792"/>
    <n v="95"/>
    <x v="6"/>
    <x v="2"/>
  </r>
  <r>
    <d v="2009-05-19T11:03:09"/>
    <n v="30"/>
    <x v="2"/>
    <n v="76"/>
    <n v="12"/>
    <n v="912"/>
    <n v="8"/>
    <n v="608"/>
    <n v="304"/>
    <n v="557"/>
    <x v="8"/>
    <x v="2"/>
  </r>
  <r>
    <d v="2009-05-19T15:49:56"/>
    <n v="100"/>
    <x v="6"/>
    <n v="11"/>
    <n v="8"/>
    <n v="88"/>
    <n v="4"/>
    <n v="44"/>
    <n v="44"/>
    <n v="572"/>
    <x v="3"/>
    <x v="2"/>
  </r>
  <r>
    <d v="2009-05-19T19:11:24"/>
    <n v="22"/>
    <x v="0"/>
    <n v="35"/>
    <n v="24"/>
    <n v="840"/>
    <n v="18"/>
    <n v="630"/>
    <n v="210"/>
    <n v="6"/>
    <x v="5"/>
    <x v="1"/>
  </r>
  <r>
    <d v="2009-05-19T21:19:36"/>
    <n v="16"/>
    <x v="1"/>
    <n v="98"/>
    <n v="15"/>
    <n v="1470"/>
    <n v="14"/>
    <n v="1372"/>
    <n v="98"/>
    <n v="233"/>
    <x v="1"/>
    <x v="1"/>
  </r>
  <r>
    <d v="2009-05-20T01:17:59"/>
    <n v="31"/>
    <x v="8"/>
    <n v="57"/>
    <n v="21"/>
    <n v="1197"/>
    <n v="12"/>
    <n v="684"/>
    <n v="513"/>
    <n v="846"/>
    <x v="7"/>
    <x v="2"/>
  </r>
  <r>
    <d v="2009-05-21T13:10:34"/>
    <n v="31"/>
    <x v="8"/>
    <n v="11"/>
    <n v="21"/>
    <n v="231"/>
    <n v="12"/>
    <n v="132"/>
    <n v="99"/>
    <n v="95"/>
    <x v="6"/>
    <x v="1"/>
  </r>
  <r>
    <d v="2009-05-21T15:37:12"/>
    <n v="31"/>
    <x v="8"/>
    <n v="81"/>
    <n v="21"/>
    <n v="1701"/>
    <n v="12"/>
    <n v="972"/>
    <n v="729"/>
    <n v="6"/>
    <x v="5"/>
    <x v="2"/>
  </r>
  <r>
    <d v="2009-05-22T03:01:13"/>
    <n v="19"/>
    <x v="10"/>
    <n v="93"/>
    <n v="36"/>
    <n v="3348"/>
    <n v="25"/>
    <n v="2325"/>
    <n v="1023"/>
    <n v="95"/>
    <x v="6"/>
    <x v="2"/>
  </r>
  <r>
    <d v="2009-05-23T03:04:45"/>
    <n v="16"/>
    <x v="1"/>
    <n v="2"/>
    <n v="15"/>
    <n v="30"/>
    <n v="14"/>
    <n v="28"/>
    <n v="2"/>
    <n v="572"/>
    <x v="3"/>
    <x v="2"/>
  </r>
  <r>
    <d v="2009-05-23T21:33:47"/>
    <n v="98"/>
    <x v="11"/>
    <n v="78"/>
    <n v="18"/>
    <n v="1404"/>
    <n v="8"/>
    <n v="624"/>
    <n v="780"/>
    <n v="14"/>
    <x v="2"/>
    <x v="1"/>
  </r>
  <r>
    <d v="2009-05-24T00:18:16"/>
    <n v="30"/>
    <x v="2"/>
    <n v="99"/>
    <n v="12"/>
    <n v="1188"/>
    <n v="8"/>
    <n v="792"/>
    <n v="396"/>
    <n v="557"/>
    <x v="8"/>
    <x v="2"/>
  </r>
  <r>
    <d v="2009-05-24T07:04:54"/>
    <n v="98"/>
    <x v="11"/>
    <n v="43"/>
    <n v="18"/>
    <n v="774"/>
    <n v="8"/>
    <n v="344"/>
    <n v="430"/>
    <n v="686"/>
    <x v="9"/>
    <x v="1"/>
  </r>
  <r>
    <d v="2009-05-24T15:37:12"/>
    <n v="39"/>
    <x v="4"/>
    <n v="51"/>
    <n v="33"/>
    <n v="1683"/>
    <n v="28"/>
    <n v="1428"/>
    <n v="255"/>
    <n v="572"/>
    <x v="3"/>
    <x v="2"/>
  </r>
  <r>
    <d v="2009-05-26T01:22:15"/>
    <n v="16"/>
    <x v="1"/>
    <n v="46"/>
    <n v="15"/>
    <n v="690"/>
    <n v="14"/>
    <n v="644"/>
    <n v="46"/>
    <n v="23"/>
    <x v="4"/>
    <x v="2"/>
  </r>
  <r>
    <d v="2009-05-27T01:57:01"/>
    <n v="39"/>
    <x v="4"/>
    <n v="29"/>
    <n v="33"/>
    <n v="957"/>
    <n v="28"/>
    <n v="812"/>
    <n v="145"/>
    <n v="557"/>
    <x v="8"/>
    <x v="2"/>
  </r>
  <r>
    <d v="2009-05-27T18:51:10"/>
    <n v="30"/>
    <x v="2"/>
    <n v="63"/>
    <n v="12"/>
    <n v="756"/>
    <n v="8"/>
    <n v="504"/>
    <n v="252"/>
    <n v="23"/>
    <x v="4"/>
    <x v="2"/>
  </r>
  <r>
    <d v="2009-05-28T11:32:21"/>
    <n v="39"/>
    <x v="4"/>
    <n v="60"/>
    <n v="33"/>
    <n v="1980"/>
    <n v="28"/>
    <n v="1680"/>
    <n v="300"/>
    <n v="557"/>
    <x v="8"/>
    <x v="2"/>
  </r>
  <r>
    <d v="2009-05-28T22:57:14"/>
    <n v="100"/>
    <x v="6"/>
    <n v="46"/>
    <n v="8"/>
    <n v="368"/>
    <n v="4"/>
    <n v="184"/>
    <n v="184"/>
    <n v="6"/>
    <x v="5"/>
    <x v="2"/>
  </r>
  <r>
    <d v="2009-05-29T04:56:51"/>
    <n v="4"/>
    <x v="7"/>
    <n v="5"/>
    <n v="9"/>
    <n v="45"/>
    <n v="7"/>
    <n v="35"/>
    <n v="10"/>
    <n v="14"/>
    <x v="2"/>
    <x v="1"/>
  </r>
  <r>
    <d v="2009-05-29T12:11:04"/>
    <n v="31"/>
    <x v="8"/>
    <n v="92"/>
    <n v="21"/>
    <n v="1932"/>
    <n v="12"/>
    <n v="1104"/>
    <n v="828"/>
    <n v="557"/>
    <x v="8"/>
    <x v="1"/>
  </r>
  <r>
    <d v="2009-05-29T17:30:10"/>
    <n v="31"/>
    <x v="8"/>
    <n v="1"/>
    <n v="21"/>
    <n v="21"/>
    <n v="12"/>
    <n v="12"/>
    <n v="9"/>
    <n v="95"/>
    <x v="6"/>
    <x v="1"/>
  </r>
  <r>
    <d v="2009-05-30T05:43:18"/>
    <n v="31"/>
    <x v="8"/>
    <n v="33"/>
    <n v="21"/>
    <n v="693"/>
    <n v="12"/>
    <n v="396"/>
    <n v="297"/>
    <n v="14"/>
    <x v="2"/>
    <x v="2"/>
  </r>
  <r>
    <d v="2009-05-30T19:16:18"/>
    <n v="4"/>
    <x v="7"/>
    <n v="56"/>
    <n v="9"/>
    <n v="504"/>
    <n v="7"/>
    <n v="392"/>
    <n v="112"/>
    <n v="23"/>
    <x v="4"/>
    <x v="2"/>
  </r>
  <r>
    <d v="2009-06-01T06:57:39"/>
    <n v="4"/>
    <x v="7"/>
    <n v="54"/>
    <n v="9"/>
    <n v="486"/>
    <n v="7"/>
    <n v="378"/>
    <n v="108"/>
    <n v="23"/>
    <x v="4"/>
    <x v="1"/>
  </r>
  <r>
    <d v="2009-06-02T01:57:55"/>
    <n v="85"/>
    <x v="5"/>
    <n v="63"/>
    <n v="53"/>
    <n v="3339"/>
    <n v="35"/>
    <n v="2205"/>
    <n v="1134"/>
    <n v="233"/>
    <x v="1"/>
    <x v="1"/>
  </r>
  <r>
    <d v="2009-06-04T17:46:19"/>
    <n v="30"/>
    <x v="2"/>
    <n v="48"/>
    <n v="12"/>
    <n v="576"/>
    <n v="8"/>
    <n v="384"/>
    <n v="192"/>
    <n v="686"/>
    <x v="9"/>
    <x v="2"/>
  </r>
  <r>
    <d v="2009-06-07T22:31:48"/>
    <n v="31"/>
    <x v="8"/>
    <n v="39"/>
    <n v="21"/>
    <n v="819"/>
    <n v="12"/>
    <n v="468"/>
    <n v="351"/>
    <n v="95"/>
    <x v="6"/>
    <x v="1"/>
  </r>
  <r>
    <d v="2009-06-08T03:04:31"/>
    <n v="16"/>
    <x v="1"/>
    <n v="53"/>
    <n v="15"/>
    <n v="795"/>
    <n v="14"/>
    <n v="742"/>
    <n v="53"/>
    <n v="95"/>
    <x v="6"/>
    <x v="2"/>
  </r>
  <r>
    <d v="2009-06-08T07:22:45"/>
    <n v="22"/>
    <x v="0"/>
    <n v="76"/>
    <n v="24"/>
    <n v="1824"/>
    <n v="18"/>
    <n v="1368"/>
    <n v="456"/>
    <n v="14"/>
    <x v="2"/>
    <x v="1"/>
  </r>
  <r>
    <d v="2009-06-08T15:48:16"/>
    <n v="39"/>
    <x v="4"/>
    <n v="70"/>
    <n v="33"/>
    <n v="2310"/>
    <n v="28"/>
    <n v="1960"/>
    <n v="350"/>
    <n v="686"/>
    <x v="9"/>
    <x v="1"/>
  </r>
  <r>
    <d v="2009-06-10T05:14:42"/>
    <n v="30"/>
    <x v="2"/>
    <n v="38"/>
    <n v="12"/>
    <n v="456"/>
    <n v="8"/>
    <n v="304"/>
    <n v="152"/>
    <n v="6"/>
    <x v="5"/>
    <x v="2"/>
  </r>
  <r>
    <d v="2009-06-10T16:52:19"/>
    <n v="4"/>
    <x v="7"/>
    <n v="48"/>
    <n v="9"/>
    <n v="432"/>
    <n v="7"/>
    <n v="336"/>
    <n v="96"/>
    <n v="846"/>
    <x v="7"/>
    <x v="1"/>
  </r>
  <r>
    <d v="2009-06-11T00:02:12"/>
    <n v="100"/>
    <x v="6"/>
    <n v="95"/>
    <n v="8"/>
    <n v="760"/>
    <n v="4"/>
    <n v="380"/>
    <n v="380"/>
    <n v="95"/>
    <x v="6"/>
    <x v="2"/>
  </r>
  <r>
    <d v="2009-06-11T01:13:53"/>
    <n v="31"/>
    <x v="8"/>
    <n v="55"/>
    <n v="21"/>
    <n v="1155"/>
    <n v="12"/>
    <n v="660"/>
    <n v="495"/>
    <n v="95"/>
    <x v="6"/>
    <x v="1"/>
  </r>
  <r>
    <d v="2009-06-11T04:36:18"/>
    <n v="16"/>
    <x v="1"/>
    <n v="10"/>
    <n v="15"/>
    <n v="150"/>
    <n v="14"/>
    <n v="140"/>
    <n v="10"/>
    <n v="23"/>
    <x v="4"/>
    <x v="2"/>
  </r>
  <r>
    <d v="2009-06-11T05:20:48"/>
    <n v="6"/>
    <x v="9"/>
    <n v="8"/>
    <n v="55"/>
    <n v="440"/>
    <n v="25"/>
    <n v="200"/>
    <n v="240"/>
    <n v="6"/>
    <x v="5"/>
    <x v="2"/>
  </r>
  <r>
    <d v="2009-06-12T02:43:24"/>
    <n v="100"/>
    <x v="6"/>
    <n v="95"/>
    <n v="8"/>
    <n v="760"/>
    <n v="4"/>
    <n v="380"/>
    <n v="380"/>
    <n v="557"/>
    <x v="8"/>
    <x v="0"/>
  </r>
  <r>
    <d v="2009-06-12T05:37:59"/>
    <n v="4"/>
    <x v="7"/>
    <n v="45"/>
    <n v="9"/>
    <n v="405"/>
    <n v="7"/>
    <n v="315"/>
    <n v="90"/>
    <n v="315"/>
    <x v="0"/>
    <x v="2"/>
  </r>
  <r>
    <d v="2009-06-12T13:22:02"/>
    <n v="30"/>
    <x v="2"/>
    <n v="87"/>
    <n v="12"/>
    <n v="1044"/>
    <n v="8"/>
    <n v="696"/>
    <n v="348"/>
    <n v="557"/>
    <x v="8"/>
    <x v="2"/>
  </r>
  <r>
    <d v="2009-06-13T04:17:58"/>
    <n v="100"/>
    <x v="6"/>
    <n v="2"/>
    <n v="8"/>
    <n v="16"/>
    <n v="4"/>
    <n v="8"/>
    <n v="8"/>
    <n v="14"/>
    <x v="2"/>
    <x v="1"/>
  </r>
  <r>
    <d v="2009-06-13T08:13:58"/>
    <n v="100"/>
    <x v="6"/>
    <n v="85"/>
    <n v="8"/>
    <n v="680"/>
    <n v="4"/>
    <n v="340"/>
    <n v="340"/>
    <n v="572"/>
    <x v="3"/>
    <x v="2"/>
  </r>
  <r>
    <d v="2009-06-14T02:17:19"/>
    <n v="19"/>
    <x v="10"/>
    <n v="19"/>
    <n v="36"/>
    <n v="684"/>
    <n v="25"/>
    <n v="475"/>
    <n v="209"/>
    <n v="6"/>
    <x v="5"/>
    <x v="2"/>
  </r>
  <r>
    <d v="2009-06-14T05:41:52"/>
    <n v="100"/>
    <x v="6"/>
    <n v="98"/>
    <n v="8"/>
    <n v="784"/>
    <n v="4"/>
    <n v="392"/>
    <n v="392"/>
    <n v="572"/>
    <x v="3"/>
    <x v="2"/>
  </r>
  <r>
    <d v="2009-06-15T06:44:35"/>
    <n v="16"/>
    <x v="1"/>
    <n v="37"/>
    <n v="15"/>
    <n v="555"/>
    <n v="14"/>
    <n v="518"/>
    <n v="37"/>
    <n v="6"/>
    <x v="5"/>
    <x v="2"/>
  </r>
  <r>
    <d v="2009-06-15T10:33:14"/>
    <n v="22"/>
    <x v="0"/>
    <n v="74"/>
    <n v="24"/>
    <n v="1776"/>
    <n v="18"/>
    <n v="1332"/>
    <n v="444"/>
    <n v="95"/>
    <x v="6"/>
    <x v="0"/>
  </r>
  <r>
    <d v="2009-06-15T20:35:25"/>
    <n v="31"/>
    <x v="8"/>
    <n v="39"/>
    <n v="21"/>
    <n v="819"/>
    <n v="12"/>
    <n v="468"/>
    <n v="351"/>
    <n v="686"/>
    <x v="9"/>
    <x v="1"/>
  </r>
  <r>
    <d v="2009-06-16T00:18:25"/>
    <n v="85"/>
    <x v="5"/>
    <n v="55"/>
    <n v="53"/>
    <n v="2915"/>
    <n v="35"/>
    <n v="1925"/>
    <n v="990"/>
    <n v="6"/>
    <x v="5"/>
    <x v="1"/>
  </r>
  <r>
    <d v="2009-06-16T05:23:50"/>
    <n v="98"/>
    <x v="11"/>
    <n v="44"/>
    <n v="18"/>
    <n v="792"/>
    <n v="8"/>
    <n v="352"/>
    <n v="440"/>
    <n v="95"/>
    <x v="6"/>
    <x v="2"/>
  </r>
  <r>
    <d v="2009-06-17T05:16:51"/>
    <n v="16"/>
    <x v="1"/>
    <n v="58"/>
    <n v="15"/>
    <n v="870"/>
    <n v="14"/>
    <n v="812"/>
    <n v="58"/>
    <n v="572"/>
    <x v="3"/>
    <x v="2"/>
  </r>
  <r>
    <d v="2009-06-17T17:54:26"/>
    <n v="4"/>
    <x v="7"/>
    <n v="7"/>
    <n v="9"/>
    <n v="63"/>
    <n v="7"/>
    <n v="49"/>
    <n v="14"/>
    <n v="686"/>
    <x v="9"/>
    <x v="2"/>
  </r>
  <r>
    <d v="2009-06-20T02:02:17"/>
    <n v="4"/>
    <x v="7"/>
    <n v="99"/>
    <n v="9"/>
    <n v="891"/>
    <n v="7"/>
    <n v="693"/>
    <n v="198"/>
    <n v="14"/>
    <x v="2"/>
    <x v="2"/>
  </r>
  <r>
    <d v="2009-06-21T06:52:29"/>
    <n v="4"/>
    <x v="7"/>
    <n v="83"/>
    <n v="9"/>
    <n v="747"/>
    <n v="7"/>
    <n v="581"/>
    <n v="166"/>
    <n v="23"/>
    <x v="4"/>
    <x v="1"/>
  </r>
  <r>
    <d v="2009-06-21T10:32:33"/>
    <n v="22"/>
    <x v="0"/>
    <n v="4"/>
    <n v="24"/>
    <n v="96"/>
    <n v="18"/>
    <n v="72"/>
    <n v="24"/>
    <n v="23"/>
    <x v="4"/>
    <x v="1"/>
  </r>
  <r>
    <d v="2009-06-21T21:59:12"/>
    <n v="16"/>
    <x v="1"/>
    <n v="81"/>
    <n v="15"/>
    <n v="1215"/>
    <n v="14"/>
    <n v="1134"/>
    <n v="81"/>
    <n v="557"/>
    <x v="8"/>
    <x v="2"/>
  </r>
  <r>
    <d v="2009-06-23T14:39:11"/>
    <n v="4"/>
    <x v="7"/>
    <n v="91"/>
    <n v="9"/>
    <n v="819"/>
    <n v="7"/>
    <n v="637"/>
    <n v="182"/>
    <n v="557"/>
    <x v="8"/>
    <x v="1"/>
  </r>
  <r>
    <d v="2009-06-23T19:23:24"/>
    <n v="6"/>
    <x v="9"/>
    <n v="36"/>
    <n v="55"/>
    <n v="1980"/>
    <n v="25"/>
    <n v="900"/>
    <n v="1080"/>
    <n v="686"/>
    <x v="9"/>
    <x v="2"/>
  </r>
  <r>
    <d v="2009-06-25T23:45:36"/>
    <n v="4"/>
    <x v="7"/>
    <n v="94"/>
    <n v="9"/>
    <n v="846"/>
    <n v="7"/>
    <n v="658"/>
    <n v="188"/>
    <n v="95"/>
    <x v="6"/>
    <x v="1"/>
  </r>
  <r>
    <d v="2009-06-26T06:19:45"/>
    <n v="100"/>
    <x v="6"/>
    <n v="12"/>
    <n v="8"/>
    <n v="96"/>
    <n v="4"/>
    <n v="48"/>
    <n v="48"/>
    <n v="14"/>
    <x v="2"/>
    <x v="1"/>
  </r>
  <r>
    <d v="2009-06-27T10:09:35"/>
    <n v="31"/>
    <x v="8"/>
    <n v="3"/>
    <n v="21"/>
    <n v="63"/>
    <n v="12"/>
    <n v="36"/>
    <n v="27"/>
    <n v="233"/>
    <x v="1"/>
    <x v="1"/>
  </r>
  <r>
    <d v="2009-06-28T02:57:29"/>
    <n v="4"/>
    <x v="7"/>
    <n v="49"/>
    <n v="9"/>
    <n v="441"/>
    <n v="7"/>
    <n v="343"/>
    <n v="98"/>
    <n v="14"/>
    <x v="2"/>
    <x v="2"/>
  </r>
  <r>
    <d v="2009-06-28T04:57:09"/>
    <n v="98"/>
    <x v="11"/>
    <n v="96"/>
    <n v="18"/>
    <n v="1728"/>
    <n v="8"/>
    <n v="768"/>
    <n v="960"/>
    <n v="23"/>
    <x v="4"/>
    <x v="1"/>
  </r>
  <r>
    <d v="2009-06-29T12:57:02"/>
    <n v="100"/>
    <x v="6"/>
    <n v="94"/>
    <n v="8"/>
    <n v="752"/>
    <n v="4"/>
    <n v="376"/>
    <n v="376"/>
    <n v="23"/>
    <x v="4"/>
    <x v="2"/>
  </r>
  <r>
    <d v="2009-06-29T21:29:02"/>
    <n v="30"/>
    <x v="2"/>
    <n v="4"/>
    <n v="12"/>
    <n v="48"/>
    <n v="8"/>
    <n v="32"/>
    <n v="16"/>
    <n v="95"/>
    <x v="6"/>
    <x v="2"/>
  </r>
  <r>
    <d v="2009-06-30T06:20:35"/>
    <n v="31"/>
    <x v="8"/>
    <n v="58"/>
    <n v="21"/>
    <n v="1218"/>
    <n v="12"/>
    <n v="696"/>
    <n v="522"/>
    <n v="6"/>
    <x v="5"/>
    <x v="1"/>
  </r>
  <r>
    <d v="2009-07-02T03:50:11"/>
    <n v="22"/>
    <x v="0"/>
    <n v="31"/>
    <n v="24"/>
    <n v="744"/>
    <n v="18"/>
    <n v="558"/>
    <n v="186"/>
    <n v="572"/>
    <x v="3"/>
    <x v="0"/>
  </r>
  <r>
    <d v="2009-07-02T07:31:40"/>
    <n v="16"/>
    <x v="1"/>
    <n v="3"/>
    <n v="15"/>
    <n v="45"/>
    <n v="14"/>
    <n v="42"/>
    <n v="3"/>
    <n v="572"/>
    <x v="3"/>
    <x v="0"/>
  </r>
  <r>
    <d v="2009-07-02T10:54:07"/>
    <n v="16"/>
    <x v="1"/>
    <n v="10"/>
    <n v="15"/>
    <n v="150"/>
    <n v="14"/>
    <n v="140"/>
    <n v="10"/>
    <n v="846"/>
    <x v="7"/>
    <x v="2"/>
  </r>
  <r>
    <d v="2009-07-03T08:57:22"/>
    <n v="16"/>
    <x v="1"/>
    <n v="21"/>
    <n v="15"/>
    <n v="315"/>
    <n v="14"/>
    <n v="294"/>
    <n v="21"/>
    <n v="846"/>
    <x v="7"/>
    <x v="2"/>
  </r>
  <r>
    <d v="2009-07-04T03:52:17"/>
    <n v="16"/>
    <x v="1"/>
    <n v="65"/>
    <n v="15"/>
    <n v="975"/>
    <n v="14"/>
    <n v="910"/>
    <n v="65"/>
    <n v="686"/>
    <x v="9"/>
    <x v="1"/>
  </r>
  <r>
    <d v="2009-07-06T11:07:17"/>
    <n v="2"/>
    <x v="3"/>
    <n v="96"/>
    <n v="12"/>
    <n v="1152"/>
    <n v="6"/>
    <n v="576"/>
    <n v="576"/>
    <n v="14"/>
    <x v="2"/>
    <x v="1"/>
  </r>
  <r>
    <d v="2009-07-07T06:06:13"/>
    <n v="98"/>
    <x v="11"/>
    <n v="79"/>
    <n v="18"/>
    <n v="1422"/>
    <n v="8"/>
    <n v="632"/>
    <n v="790"/>
    <n v="6"/>
    <x v="5"/>
    <x v="1"/>
  </r>
  <r>
    <d v="2009-07-07T15:44:49"/>
    <n v="100"/>
    <x v="6"/>
    <n v="99"/>
    <n v="8"/>
    <n v="792"/>
    <n v="4"/>
    <n v="396"/>
    <n v="396"/>
    <n v="6"/>
    <x v="5"/>
    <x v="1"/>
  </r>
  <r>
    <d v="2009-07-08T03:39:30"/>
    <n v="19"/>
    <x v="10"/>
    <n v="94"/>
    <n v="36"/>
    <n v="3384"/>
    <n v="25"/>
    <n v="2350"/>
    <n v="1034"/>
    <n v="6"/>
    <x v="5"/>
    <x v="1"/>
  </r>
  <r>
    <d v="2009-07-08T18:38:40"/>
    <n v="85"/>
    <x v="5"/>
    <n v="69"/>
    <n v="53"/>
    <n v="3657"/>
    <n v="35"/>
    <n v="2415"/>
    <n v="1242"/>
    <n v="6"/>
    <x v="5"/>
    <x v="1"/>
  </r>
  <r>
    <d v="2009-07-11T16:41:07"/>
    <n v="39"/>
    <x v="4"/>
    <n v="94"/>
    <n v="33"/>
    <n v="3102"/>
    <n v="28"/>
    <n v="2632"/>
    <n v="470"/>
    <n v="572"/>
    <x v="3"/>
    <x v="2"/>
  </r>
  <r>
    <d v="2009-07-11T22:07:07"/>
    <n v="2"/>
    <x v="3"/>
    <n v="57"/>
    <n v="12"/>
    <n v="684"/>
    <n v="6"/>
    <n v="342"/>
    <n v="342"/>
    <n v="95"/>
    <x v="6"/>
    <x v="2"/>
  </r>
  <r>
    <d v="2009-07-12T14:20:26"/>
    <n v="30"/>
    <x v="2"/>
    <n v="77"/>
    <n v="12"/>
    <n v="924"/>
    <n v="8"/>
    <n v="616"/>
    <n v="308"/>
    <n v="95"/>
    <x v="6"/>
    <x v="2"/>
  </r>
  <r>
    <d v="2009-07-13T07:38:50"/>
    <n v="16"/>
    <x v="1"/>
    <n v="37"/>
    <n v="15"/>
    <n v="555"/>
    <n v="14"/>
    <n v="518"/>
    <n v="37"/>
    <n v="95"/>
    <x v="6"/>
    <x v="2"/>
  </r>
  <r>
    <d v="2009-07-13T12:31:39"/>
    <n v="100"/>
    <x v="6"/>
    <n v="30"/>
    <n v="8"/>
    <n v="240"/>
    <n v="4"/>
    <n v="120"/>
    <n v="120"/>
    <n v="846"/>
    <x v="7"/>
    <x v="1"/>
  </r>
  <r>
    <d v="2009-07-14T03:09:21"/>
    <n v="31"/>
    <x v="8"/>
    <n v="65"/>
    <n v="21"/>
    <n v="1365"/>
    <n v="12"/>
    <n v="780"/>
    <n v="585"/>
    <n v="14"/>
    <x v="2"/>
    <x v="2"/>
  </r>
  <r>
    <d v="2009-07-14T15:24:21"/>
    <n v="30"/>
    <x v="2"/>
    <n v="71"/>
    <n v="12"/>
    <n v="852"/>
    <n v="8"/>
    <n v="568"/>
    <n v="284"/>
    <n v="6"/>
    <x v="5"/>
    <x v="2"/>
  </r>
  <r>
    <d v="2009-07-14T22:11:10"/>
    <n v="16"/>
    <x v="1"/>
    <n v="5"/>
    <n v="15"/>
    <n v="75"/>
    <n v="14"/>
    <n v="70"/>
    <n v="5"/>
    <n v="572"/>
    <x v="3"/>
    <x v="2"/>
  </r>
  <r>
    <d v="2009-07-15T10:47:45"/>
    <n v="39"/>
    <x v="4"/>
    <n v="77"/>
    <n v="33"/>
    <n v="2541"/>
    <n v="28"/>
    <n v="2156"/>
    <n v="385"/>
    <n v="23"/>
    <x v="4"/>
    <x v="1"/>
  </r>
  <r>
    <d v="2009-07-18T05:59:22"/>
    <n v="30"/>
    <x v="2"/>
    <n v="16"/>
    <n v="12"/>
    <n v="192"/>
    <n v="8"/>
    <n v="128"/>
    <n v="64"/>
    <n v="572"/>
    <x v="3"/>
    <x v="2"/>
  </r>
  <r>
    <d v="2009-07-18T23:04:27"/>
    <n v="98"/>
    <x v="11"/>
    <n v="27"/>
    <n v="18"/>
    <n v="486"/>
    <n v="8"/>
    <n v="216"/>
    <n v="270"/>
    <n v="846"/>
    <x v="7"/>
    <x v="2"/>
  </r>
  <r>
    <d v="2009-07-19T02:18:33"/>
    <n v="31"/>
    <x v="8"/>
    <n v="81"/>
    <n v="21"/>
    <n v="1701"/>
    <n v="12"/>
    <n v="972"/>
    <n v="729"/>
    <n v="572"/>
    <x v="3"/>
    <x v="1"/>
  </r>
  <r>
    <d v="2009-07-19T23:41:51"/>
    <n v="100"/>
    <x v="6"/>
    <n v="55"/>
    <n v="8"/>
    <n v="440"/>
    <n v="4"/>
    <n v="220"/>
    <n v="220"/>
    <n v="95"/>
    <x v="6"/>
    <x v="1"/>
  </r>
  <r>
    <d v="2009-07-21T11:43:27"/>
    <n v="4"/>
    <x v="7"/>
    <n v="80"/>
    <n v="9"/>
    <n v="720"/>
    <n v="7"/>
    <n v="560"/>
    <n v="160"/>
    <n v="23"/>
    <x v="4"/>
    <x v="2"/>
  </r>
  <r>
    <d v="2009-07-23T21:50:56"/>
    <n v="30"/>
    <x v="2"/>
    <n v="64"/>
    <n v="12"/>
    <n v="768"/>
    <n v="8"/>
    <n v="512"/>
    <n v="256"/>
    <n v="95"/>
    <x v="6"/>
    <x v="0"/>
  </r>
  <r>
    <d v="2009-07-24T05:26:25"/>
    <n v="4"/>
    <x v="7"/>
    <n v="61"/>
    <n v="9"/>
    <n v="549"/>
    <n v="7"/>
    <n v="427"/>
    <n v="122"/>
    <n v="6"/>
    <x v="5"/>
    <x v="2"/>
  </r>
  <r>
    <d v="2009-07-24T18:46:17"/>
    <n v="19"/>
    <x v="10"/>
    <n v="82"/>
    <n v="36"/>
    <n v="2952"/>
    <n v="25"/>
    <n v="2050"/>
    <n v="902"/>
    <n v="686"/>
    <x v="9"/>
    <x v="2"/>
  </r>
  <r>
    <d v="2009-07-25T03:50:22"/>
    <n v="100"/>
    <x v="6"/>
    <n v="9"/>
    <n v="8"/>
    <n v="72"/>
    <n v="4"/>
    <n v="36"/>
    <n v="36"/>
    <n v="846"/>
    <x v="7"/>
    <x v="2"/>
  </r>
  <r>
    <d v="2009-07-26T06:52:40"/>
    <n v="30"/>
    <x v="2"/>
    <n v="82"/>
    <n v="12"/>
    <n v="984"/>
    <n v="8"/>
    <n v="656"/>
    <n v="328"/>
    <n v="572"/>
    <x v="3"/>
    <x v="2"/>
  </r>
  <r>
    <d v="2009-07-26T10:02:11"/>
    <n v="4"/>
    <x v="7"/>
    <n v="93"/>
    <n v="9"/>
    <n v="837"/>
    <n v="7"/>
    <n v="651"/>
    <n v="186"/>
    <n v="95"/>
    <x v="6"/>
    <x v="2"/>
  </r>
  <r>
    <d v="2009-07-26T20:36:02"/>
    <n v="16"/>
    <x v="1"/>
    <n v="47"/>
    <n v="15"/>
    <n v="705"/>
    <n v="14"/>
    <n v="658"/>
    <n v="47"/>
    <n v="315"/>
    <x v="0"/>
    <x v="2"/>
  </r>
  <r>
    <d v="2009-07-27T01:21:03"/>
    <n v="4"/>
    <x v="7"/>
    <n v="77"/>
    <n v="9"/>
    <n v="693"/>
    <n v="7"/>
    <n v="539"/>
    <n v="154"/>
    <n v="557"/>
    <x v="8"/>
    <x v="2"/>
  </r>
  <r>
    <d v="2009-07-27T12:24:48"/>
    <n v="100"/>
    <x v="6"/>
    <n v="23"/>
    <n v="8"/>
    <n v="184"/>
    <n v="4"/>
    <n v="92"/>
    <n v="92"/>
    <n v="95"/>
    <x v="6"/>
    <x v="2"/>
  </r>
  <r>
    <d v="2009-07-27T18:03:49"/>
    <n v="100"/>
    <x v="6"/>
    <n v="1"/>
    <n v="8"/>
    <n v="8"/>
    <n v="4"/>
    <n v="4"/>
    <n v="4"/>
    <n v="6"/>
    <x v="5"/>
    <x v="1"/>
  </r>
  <r>
    <d v="2009-07-28T22:01:19"/>
    <n v="4"/>
    <x v="7"/>
    <n v="76"/>
    <n v="9"/>
    <n v="684"/>
    <n v="7"/>
    <n v="532"/>
    <n v="152"/>
    <n v="572"/>
    <x v="3"/>
    <x v="2"/>
  </r>
  <r>
    <d v="2009-07-28T23:26:35"/>
    <n v="30"/>
    <x v="2"/>
    <n v="97"/>
    <n v="12"/>
    <n v="1164"/>
    <n v="8"/>
    <n v="776"/>
    <n v="388"/>
    <n v="572"/>
    <x v="3"/>
    <x v="2"/>
  </r>
  <r>
    <d v="2009-07-29T16:53:15"/>
    <n v="100"/>
    <x v="6"/>
    <n v="8"/>
    <n v="8"/>
    <n v="64"/>
    <n v="4"/>
    <n v="32"/>
    <n v="32"/>
    <n v="572"/>
    <x v="3"/>
    <x v="1"/>
  </r>
  <r>
    <d v="2009-07-30T08:46:34"/>
    <n v="22"/>
    <x v="0"/>
    <n v="60"/>
    <n v="24"/>
    <n v="1440"/>
    <n v="18"/>
    <n v="1080"/>
    <n v="360"/>
    <n v="572"/>
    <x v="3"/>
    <x v="2"/>
  </r>
  <r>
    <d v="2009-07-30T16:07:08"/>
    <n v="31"/>
    <x v="8"/>
    <n v="30"/>
    <n v="21"/>
    <n v="630"/>
    <n v="12"/>
    <n v="360"/>
    <n v="270"/>
    <n v="572"/>
    <x v="3"/>
    <x v="1"/>
  </r>
  <r>
    <d v="2009-07-31T04:50:44"/>
    <n v="16"/>
    <x v="1"/>
    <n v="27"/>
    <n v="15"/>
    <n v="405"/>
    <n v="14"/>
    <n v="378"/>
    <n v="27"/>
    <n v="95"/>
    <x v="6"/>
    <x v="2"/>
  </r>
  <r>
    <d v="2009-07-31T07:17:56"/>
    <n v="16"/>
    <x v="1"/>
    <n v="31"/>
    <n v="15"/>
    <n v="465"/>
    <n v="14"/>
    <n v="434"/>
    <n v="31"/>
    <n v="846"/>
    <x v="7"/>
    <x v="1"/>
  </r>
  <r>
    <d v="2009-08-01T06:52:10"/>
    <n v="22"/>
    <x v="0"/>
    <n v="27"/>
    <n v="24"/>
    <n v="648"/>
    <n v="18"/>
    <n v="486"/>
    <n v="162"/>
    <n v="6"/>
    <x v="5"/>
    <x v="2"/>
  </r>
  <r>
    <d v="2009-08-02T22:52:50"/>
    <n v="30"/>
    <x v="2"/>
    <n v="34"/>
    <n v="12"/>
    <n v="408"/>
    <n v="8"/>
    <n v="272"/>
    <n v="136"/>
    <n v="14"/>
    <x v="2"/>
    <x v="2"/>
  </r>
  <r>
    <d v="2009-08-04T10:25:42"/>
    <n v="16"/>
    <x v="1"/>
    <n v="45"/>
    <n v="15"/>
    <n v="675"/>
    <n v="14"/>
    <n v="630"/>
    <n v="45"/>
    <n v="846"/>
    <x v="7"/>
    <x v="2"/>
  </r>
  <r>
    <d v="2009-08-04T16:46:52"/>
    <n v="16"/>
    <x v="1"/>
    <n v="40"/>
    <n v="15"/>
    <n v="600"/>
    <n v="14"/>
    <n v="560"/>
    <n v="40"/>
    <n v="6"/>
    <x v="5"/>
    <x v="1"/>
  </r>
  <r>
    <d v="2009-08-05T10:36:02"/>
    <n v="100"/>
    <x v="6"/>
    <n v="45"/>
    <n v="8"/>
    <n v="360"/>
    <n v="4"/>
    <n v="180"/>
    <n v="180"/>
    <n v="557"/>
    <x v="8"/>
    <x v="2"/>
  </r>
  <r>
    <d v="2009-08-05T19:11:40"/>
    <n v="4"/>
    <x v="7"/>
    <n v="25"/>
    <n v="9"/>
    <n v="225"/>
    <n v="7"/>
    <n v="175"/>
    <n v="50"/>
    <n v="6"/>
    <x v="5"/>
    <x v="2"/>
  </r>
  <r>
    <d v="2009-08-05T21:53:31"/>
    <n v="4"/>
    <x v="7"/>
    <n v="39"/>
    <n v="9"/>
    <n v="351"/>
    <n v="7"/>
    <n v="273"/>
    <n v="78"/>
    <n v="6"/>
    <x v="5"/>
    <x v="2"/>
  </r>
  <r>
    <d v="2009-08-06T09:48:10"/>
    <n v="16"/>
    <x v="1"/>
    <n v="2"/>
    <n v="15"/>
    <n v="30"/>
    <n v="14"/>
    <n v="28"/>
    <n v="2"/>
    <n v="686"/>
    <x v="9"/>
    <x v="1"/>
  </r>
  <r>
    <d v="2009-08-06T11:01:59"/>
    <n v="30"/>
    <x v="2"/>
    <n v="21"/>
    <n v="12"/>
    <n v="252"/>
    <n v="8"/>
    <n v="168"/>
    <n v="84"/>
    <n v="14"/>
    <x v="2"/>
    <x v="2"/>
  </r>
  <r>
    <d v="2009-08-06T14:01:46"/>
    <n v="2"/>
    <x v="3"/>
    <n v="21"/>
    <n v="12"/>
    <n v="252"/>
    <n v="6"/>
    <n v="126"/>
    <n v="126"/>
    <n v="6"/>
    <x v="5"/>
    <x v="1"/>
  </r>
  <r>
    <d v="2009-08-09T04:37:43"/>
    <n v="30"/>
    <x v="2"/>
    <n v="53"/>
    <n v="12"/>
    <n v="636"/>
    <n v="8"/>
    <n v="424"/>
    <n v="212"/>
    <n v="572"/>
    <x v="3"/>
    <x v="2"/>
  </r>
  <r>
    <d v="2009-08-09T08:04:28"/>
    <n v="16"/>
    <x v="1"/>
    <n v="35"/>
    <n v="15"/>
    <n v="525"/>
    <n v="14"/>
    <n v="490"/>
    <n v="35"/>
    <n v="846"/>
    <x v="7"/>
    <x v="2"/>
  </r>
  <r>
    <d v="2009-08-09T08:14:52"/>
    <n v="30"/>
    <x v="2"/>
    <n v="95"/>
    <n v="12"/>
    <n v="1140"/>
    <n v="8"/>
    <n v="760"/>
    <n v="380"/>
    <n v="572"/>
    <x v="3"/>
    <x v="0"/>
  </r>
  <r>
    <d v="2009-08-10T07:55:18"/>
    <n v="16"/>
    <x v="1"/>
    <n v="6"/>
    <n v="15"/>
    <n v="90"/>
    <n v="14"/>
    <n v="84"/>
    <n v="6"/>
    <n v="572"/>
    <x v="3"/>
    <x v="1"/>
  </r>
  <r>
    <d v="2009-08-12T06:20:52"/>
    <n v="100"/>
    <x v="6"/>
    <n v="82"/>
    <n v="8"/>
    <n v="656"/>
    <n v="4"/>
    <n v="328"/>
    <n v="328"/>
    <n v="23"/>
    <x v="4"/>
    <x v="2"/>
  </r>
  <r>
    <d v="2009-08-13T01:03:09"/>
    <n v="2"/>
    <x v="3"/>
    <n v="22"/>
    <n v="12"/>
    <n v="264"/>
    <n v="6"/>
    <n v="132"/>
    <n v="132"/>
    <n v="233"/>
    <x v="1"/>
    <x v="2"/>
  </r>
  <r>
    <d v="2009-08-16T00:38:32"/>
    <n v="31"/>
    <x v="8"/>
    <n v="72"/>
    <n v="21"/>
    <n v="1512"/>
    <n v="12"/>
    <n v="864"/>
    <n v="648"/>
    <n v="6"/>
    <x v="5"/>
    <x v="1"/>
  </r>
  <r>
    <d v="2009-08-16T16:16:24"/>
    <n v="16"/>
    <x v="1"/>
    <n v="64"/>
    <n v="15"/>
    <n v="960"/>
    <n v="14"/>
    <n v="896"/>
    <n v="64"/>
    <n v="23"/>
    <x v="4"/>
    <x v="1"/>
  </r>
  <r>
    <d v="2009-08-18T02:26:19"/>
    <n v="100"/>
    <x v="6"/>
    <n v="74"/>
    <n v="8"/>
    <n v="592"/>
    <n v="4"/>
    <n v="296"/>
    <n v="296"/>
    <n v="95"/>
    <x v="6"/>
    <x v="2"/>
  </r>
  <r>
    <d v="2009-08-18T03:09:10"/>
    <n v="16"/>
    <x v="1"/>
    <n v="93"/>
    <n v="15"/>
    <n v="1395"/>
    <n v="14"/>
    <n v="1302"/>
    <n v="93"/>
    <n v="6"/>
    <x v="5"/>
    <x v="1"/>
  </r>
  <r>
    <d v="2009-08-18T05:43:59"/>
    <n v="4"/>
    <x v="7"/>
    <n v="67"/>
    <n v="9"/>
    <n v="603"/>
    <n v="7"/>
    <n v="469"/>
    <n v="134"/>
    <n v="233"/>
    <x v="1"/>
    <x v="2"/>
  </r>
  <r>
    <d v="2009-08-18T14:26:58"/>
    <n v="100"/>
    <x v="6"/>
    <n v="10"/>
    <n v="8"/>
    <n v="80"/>
    <n v="4"/>
    <n v="40"/>
    <n v="40"/>
    <n v="686"/>
    <x v="9"/>
    <x v="1"/>
  </r>
  <r>
    <d v="2009-08-19T00:01:56"/>
    <n v="2"/>
    <x v="3"/>
    <n v="97"/>
    <n v="12"/>
    <n v="1164"/>
    <n v="6"/>
    <n v="582"/>
    <n v="582"/>
    <n v="6"/>
    <x v="5"/>
    <x v="2"/>
  </r>
  <r>
    <d v="2009-08-19T11:23:10"/>
    <n v="19"/>
    <x v="10"/>
    <n v="8"/>
    <n v="36"/>
    <n v="288"/>
    <n v="25"/>
    <n v="200"/>
    <n v="88"/>
    <n v="846"/>
    <x v="7"/>
    <x v="2"/>
  </r>
  <r>
    <d v="2009-08-20T15:33:02"/>
    <n v="19"/>
    <x v="10"/>
    <n v="60"/>
    <n v="36"/>
    <n v="2160"/>
    <n v="25"/>
    <n v="1500"/>
    <n v="660"/>
    <n v="557"/>
    <x v="8"/>
    <x v="2"/>
  </r>
  <r>
    <d v="2009-08-20T20:41:09"/>
    <n v="4"/>
    <x v="7"/>
    <n v="72"/>
    <n v="9"/>
    <n v="648"/>
    <n v="7"/>
    <n v="504"/>
    <n v="144"/>
    <n v="686"/>
    <x v="9"/>
    <x v="2"/>
  </r>
  <r>
    <d v="2009-08-21T11:47:57"/>
    <n v="98"/>
    <x v="11"/>
    <n v="97"/>
    <n v="18"/>
    <n v="1746"/>
    <n v="8"/>
    <n v="776"/>
    <n v="970"/>
    <n v="23"/>
    <x v="4"/>
    <x v="1"/>
  </r>
  <r>
    <d v="2009-08-21T17:52:23"/>
    <n v="30"/>
    <x v="2"/>
    <n v="42"/>
    <n v="12"/>
    <n v="504"/>
    <n v="8"/>
    <n v="336"/>
    <n v="168"/>
    <n v="572"/>
    <x v="3"/>
    <x v="2"/>
  </r>
  <r>
    <d v="2009-08-21T21:44:42"/>
    <n v="100"/>
    <x v="6"/>
    <n v="70"/>
    <n v="8"/>
    <n v="560"/>
    <n v="4"/>
    <n v="280"/>
    <n v="280"/>
    <n v="572"/>
    <x v="3"/>
    <x v="1"/>
  </r>
  <r>
    <d v="2009-08-23T19:14:12"/>
    <n v="4"/>
    <x v="7"/>
    <n v="36"/>
    <n v="9"/>
    <n v="324"/>
    <n v="7"/>
    <n v="252"/>
    <n v="72"/>
    <n v="23"/>
    <x v="4"/>
    <x v="2"/>
  </r>
  <r>
    <d v="2009-08-23T20:57:51"/>
    <n v="16"/>
    <x v="1"/>
    <n v="35"/>
    <n v="15"/>
    <n v="525"/>
    <n v="14"/>
    <n v="490"/>
    <n v="35"/>
    <n v="846"/>
    <x v="7"/>
    <x v="1"/>
  </r>
  <r>
    <d v="2009-08-24T22:06:57"/>
    <n v="16"/>
    <x v="1"/>
    <n v="56"/>
    <n v="15"/>
    <n v="840"/>
    <n v="14"/>
    <n v="784"/>
    <n v="56"/>
    <n v="233"/>
    <x v="1"/>
    <x v="1"/>
  </r>
  <r>
    <d v="2009-08-25T00:54:38"/>
    <n v="4"/>
    <x v="7"/>
    <n v="9"/>
    <n v="9"/>
    <n v="81"/>
    <n v="7"/>
    <n v="63"/>
    <n v="18"/>
    <n v="686"/>
    <x v="9"/>
    <x v="1"/>
  </r>
  <r>
    <d v="2009-08-25T01:33:51"/>
    <n v="100"/>
    <x v="6"/>
    <n v="90"/>
    <n v="8"/>
    <n v="720"/>
    <n v="4"/>
    <n v="360"/>
    <n v="360"/>
    <n v="846"/>
    <x v="7"/>
    <x v="2"/>
  </r>
  <r>
    <d v="2009-08-28T02:29:48"/>
    <n v="30"/>
    <x v="2"/>
    <n v="35"/>
    <n v="12"/>
    <n v="420"/>
    <n v="8"/>
    <n v="280"/>
    <n v="140"/>
    <n v="14"/>
    <x v="2"/>
    <x v="2"/>
  </r>
  <r>
    <d v="2009-08-29T10:24:46"/>
    <n v="4"/>
    <x v="7"/>
    <n v="76"/>
    <n v="9"/>
    <n v="684"/>
    <n v="7"/>
    <n v="532"/>
    <n v="152"/>
    <n v="6"/>
    <x v="5"/>
    <x v="1"/>
  </r>
  <r>
    <d v="2009-08-29T23:38:17"/>
    <n v="100"/>
    <x v="6"/>
    <n v="4"/>
    <n v="8"/>
    <n v="32"/>
    <n v="4"/>
    <n v="16"/>
    <n v="16"/>
    <n v="14"/>
    <x v="2"/>
    <x v="1"/>
  </r>
  <r>
    <d v="2009-08-31T02:09:37"/>
    <n v="16"/>
    <x v="1"/>
    <n v="69"/>
    <n v="15"/>
    <n v="1035"/>
    <n v="14"/>
    <n v="966"/>
    <n v="69"/>
    <n v="572"/>
    <x v="3"/>
    <x v="2"/>
  </r>
  <r>
    <d v="2009-08-31T08:33:26"/>
    <n v="31"/>
    <x v="8"/>
    <n v="2"/>
    <n v="21"/>
    <n v="42"/>
    <n v="12"/>
    <n v="24"/>
    <n v="18"/>
    <n v="557"/>
    <x v="8"/>
    <x v="2"/>
  </r>
  <r>
    <d v="2009-08-31T16:09:44"/>
    <n v="4"/>
    <x v="7"/>
    <n v="77"/>
    <n v="9"/>
    <n v="693"/>
    <n v="7"/>
    <n v="539"/>
    <n v="154"/>
    <n v="6"/>
    <x v="5"/>
    <x v="2"/>
  </r>
  <r>
    <d v="2009-09-03T03:23:21"/>
    <n v="31"/>
    <x v="8"/>
    <n v="20"/>
    <n v="21"/>
    <n v="420"/>
    <n v="12"/>
    <n v="240"/>
    <n v="180"/>
    <n v="23"/>
    <x v="4"/>
    <x v="1"/>
  </r>
  <r>
    <d v="2009-09-03T07:40:39"/>
    <n v="16"/>
    <x v="1"/>
    <n v="32"/>
    <n v="15"/>
    <n v="480"/>
    <n v="14"/>
    <n v="448"/>
    <n v="32"/>
    <n v="23"/>
    <x v="4"/>
    <x v="1"/>
  </r>
  <r>
    <d v="2009-09-03T22:17:29"/>
    <n v="4"/>
    <x v="7"/>
    <n v="39"/>
    <n v="9"/>
    <n v="351"/>
    <n v="7"/>
    <n v="273"/>
    <n v="78"/>
    <n v="14"/>
    <x v="2"/>
    <x v="2"/>
  </r>
  <r>
    <d v="2009-09-04T00:48:28"/>
    <n v="6"/>
    <x v="9"/>
    <n v="1"/>
    <n v="55"/>
    <n v="55"/>
    <n v="25"/>
    <n v="25"/>
    <n v="30"/>
    <n v="6"/>
    <x v="5"/>
    <x v="2"/>
  </r>
  <r>
    <d v="2009-09-05T08:50:22"/>
    <n v="22"/>
    <x v="0"/>
    <n v="79"/>
    <n v="24"/>
    <n v="1896"/>
    <n v="18"/>
    <n v="1422"/>
    <n v="474"/>
    <n v="572"/>
    <x v="3"/>
    <x v="2"/>
  </r>
  <r>
    <d v="2009-09-05T11:32:58"/>
    <n v="16"/>
    <x v="1"/>
    <n v="41"/>
    <n v="15"/>
    <n v="615"/>
    <n v="14"/>
    <n v="574"/>
    <n v="41"/>
    <n v="6"/>
    <x v="5"/>
    <x v="1"/>
  </r>
  <r>
    <d v="2009-09-05T13:43:17"/>
    <n v="4"/>
    <x v="7"/>
    <n v="33"/>
    <n v="9"/>
    <n v="297"/>
    <n v="7"/>
    <n v="231"/>
    <n v="66"/>
    <n v="686"/>
    <x v="9"/>
    <x v="2"/>
  </r>
  <r>
    <d v="2009-09-06T08:54:59"/>
    <n v="22"/>
    <x v="0"/>
    <n v="92"/>
    <n v="24"/>
    <n v="2208"/>
    <n v="18"/>
    <n v="1656"/>
    <n v="552"/>
    <n v="6"/>
    <x v="5"/>
    <x v="2"/>
  </r>
  <r>
    <d v="2009-09-06T11:08:13"/>
    <n v="30"/>
    <x v="2"/>
    <n v="15"/>
    <n v="12"/>
    <n v="180"/>
    <n v="8"/>
    <n v="120"/>
    <n v="60"/>
    <n v="95"/>
    <x v="6"/>
    <x v="2"/>
  </r>
  <r>
    <d v="2009-09-07T15:24:06"/>
    <n v="4"/>
    <x v="7"/>
    <n v="20"/>
    <n v="9"/>
    <n v="180"/>
    <n v="7"/>
    <n v="140"/>
    <n v="40"/>
    <n v="6"/>
    <x v="5"/>
    <x v="1"/>
  </r>
  <r>
    <d v="2009-09-07T21:54:46"/>
    <n v="100"/>
    <x v="6"/>
    <n v="13"/>
    <n v="8"/>
    <n v="104"/>
    <n v="4"/>
    <n v="52"/>
    <n v="52"/>
    <n v="572"/>
    <x v="3"/>
    <x v="2"/>
  </r>
  <r>
    <d v="2009-09-08T17:06:39"/>
    <n v="22"/>
    <x v="0"/>
    <n v="17"/>
    <n v="24"/>
    <n v="408"/>
    <n v="18"/>
    <n v="306"/>
    <n v="102"/>
    <n v="6"/>
    <x v="5"/>
    <x v="2"/>
  </r>
  <r>
    <d v="2009-09-09T20:07:59"/>
    <n v="4"/>
    <x v="7"/>
    <n v="19"/>
    <n v="9"/>
    <n v="171"/>
    <n v="7"/>
    <n v="133"/>
    <n v="38"/>
    <n v="572"/>
    <x v="3"/>
    <x v="2"/>
  </r>
  <r>
    <d v="2009-09-10T06:03:23"/>
    <n v="30"/>
    <x v="2"/>
    <n v="74"/>
    <n v="12"/>
    <n v="888"/>
    <n v="8"/>
    <n v="592"/>
    <n v="296"/>
    <n v="846"/>
    <x v="7"/>
    <x v="0"/>
  </r>
  <r>
    <d v="2009-09-10T11:19:40"/>
    <n v="100"/>
    <x v="6"/>
    <n v="62"/>
    <n v="8"/>
    <n v="496"/>
    <n v="4"/>
    <n v="248"/>
    <n v="248"/>
    <n v="557"/>
    <x v="8"/>
    <x v="0"/>
  </r>
  <r>
    <d v="2009-09-10T16:27:44"/>
    <n v="2"/>
    <x v="3"/>
    <n v="90"/>
    <n v="12"/>
    <n v="1080"/>
    <n v="6"/>
    <n v="540"/>
    <n v="540"/>
    <n v="572"/>
    <x v="3"/>
    <x v="2"/>
  </r>
  <r>
    <d v="2009-09-10T16:32:36"/>
    <n v="30"/>
    <x v="2"/>
    <n v="78"/>
    <n v="12"/>
    <n v="936"/>
    <n v="8"/>
    <n v="624"/>
    <n v="312"/>
    <n v="557"/>
    <x v="8"/>
    <x v="2"/>
  </r>
  <r>
    <d v="2009-09-11T03:32:53"/>
    <n v="30"/>
    <x v="2"/>
    <n v="63"/>
    <n v="12"/>
    <n v="756"/>
    <n v="8"/>
    <n v="504"/>
    <n v="252"/>
    <n v="315"/>
    <x v="0"/>
    <x v="0"/>
  </r>
  <r>
    <d v="2009-09-11T05:46:58"/>
    <n v="39"/>
    <x v="4"/>
    <n v="34"/>
    <n v="33"/>
    <n v="1122"/>
    <n v="28"/>
    <n v="952"/>
    <n v="170"/>
    <n v="95"/>
    <x v="6"/>
    <x v="2"/>
  </r>
  <r>
    <d v="2009-09-12T17:46:06"/>
    <n v="16"/>
    <x v="1"/>
    <n v="8"/>
    <n v="15"/>
    <n v="120"/>
    <n v="14"/>
    <n v="112"/>
    <n v="8"/>
    <n v="6"/>
    <x v="5"/>
    <x v="1"/>
  </r>
  <r>
    <d v="2009-09-13T21:49:09"/>
    <n v="19"/>
    <x v="10"/>
    <n v="56"/>
    <n v="36"/>
    <n v="2016"/>
    <n v="25"/>
    <n v="1400"/>
    <n v="616"/>
    <n v="846"/>
    <x v="7"/>
    <x v="2"/>
  </r>
  <r>
    <d v="2009-09-15T06:30:31"/>
    <n v="39"/>
    <x v="4"/>
    <n v="32"/>
    <n v="33"/>
    <n v="1056"/>
    <n v="28"/>
    <n v="896"/>
    <n v="160"/>
    <n v="572"/>
    <x v="3"/>
    <x v="2"/>
  </r>
  <r>
    <d v="2009-09-16T00:18:11"/>
    <n v="100"/>
    <x v="6"/>
    <n v="52"/>
    <n v="8"/>
    <n v="416"/>
    <n v="4"/>
    <n v="208"/>
    <n v="208"/>
    <n v="23"/>
    <x v="4"/>
    <x v="1"/>
  </r>
  <r>
    <d v="2009-09-16T12:29:02"/>
    <n v="31"/>
    <x v="8"/>
    <n v="97"/>
    <n v="21"/>
    <n v="2037"/>
    <n v="12"/>
    <n v="1164"/>
    <n v="873"/>
    <n v="233"/>
    <x v="1"/>
    <x v="1"/>
  </r>
  <r>
    <d v="2009-09-17T03:54:35"/>
    <n v="100"/>
    <x v="6"/>
    <n v="79"/>
    <n v="8"/>
    <n v="632"/>
    <n v="4"/>
    <n v="316"/>
    <n v="316"/>
    <n v="95"/>
    <x v="6"/>
    <x v="2"/>
  </r>
  <r>
    <d v="2009-09-18T00:57:01"/>
    <n v="4"/>
    <x v="7"/>
    <n v="70"/>
    <n v="9"/>
    <n v="630"/>
    <n v="7"/>
    <n v="490"/>
    <n v="140"/>
    <n v="23"/>
    <x v="4"/>
    <x v="1"/>
  </r>
  <r>
    <d v="2009-09-18T01:55:32"/>
    <n v="98"/>
    <x v="11"/>
    <n v="98"/>
    <n v="18"/>
    <n v="1764"/>
    <n v="8"/>
    <n v="784"/>
    <n v="980"/>
    <n v="846"/>
    <x v="7"/>
    <x v="2"/>
  </r>
  <r>
    <d v="2009-09-18T08:55:24"/>
    <n v="30"/>
    <x v="2"/>
    <n v="14"/>
    <n v="12"/>
    <n v="168"/>
    <n v="8"/>
    <n v="112"/>
    <n v="56"/>
    <n v="95"/>
    <x v="6"/>
    <x v="2"/>
  </r>
  <r>
    <d v="2009-09-19T05:33:54"/>
    <n v="4"/>
    <x v="7"/>
    <n v="59"/>
    <n v="9"/>
    <n v="531"/>
    <n v="7"/>
    <n v="413"/>
    <n v="118"/>
    <n v="686"/>
    <x v="9"/>
    <x v="1"/>
  </r>
  <r>
    <d v="2009-09-19T09:47:43"/>
    <n v="2"/>
    <x v="3"/>
    <n v="82"/>
    <n v="12"/>
    <n v="984"/>
    <n v="6"/>
    <n v="492"/>
    <n v="492"/>
    <n v="572"/>
    <x v="3"/>
    <x v="2"/>
  </r>
  <r>
    <d v="2009-09-19T13:30:34"/>
    <n v="31"/>
    <x v="8"/>
    <n v="79"/>
    <n v="21"/>
    <n v="1659"/>
    <n v="12"/>
    <n v="948"/>
    <n v="711"/>
    <n v="846"/>
    <x v="7"/>
    <x v="2"/>
  </r>
  <r>
    <d v="2009-09-19T16:46:11"/>
    <n v="4"/>
    <x v="7"/>
    <n v="7"/>
    <n v="9"/>
    <n v="63"/>
    <n v="7"/>
    <n v="49"/>
    <n v="14"/>
    <n v="6"/>
    <x v="5"/>
    <x v="2"/>
  </r>
  <r>
    <d v="2009-09-19T22:36:44"/>
    <n v="30"/>
    <x v="2"/>
    <n v="48"/>
    <n v="12"/>
    <n v="576"/>
    <n v="8"/>
    <n v="384"/>
    <n v="192"/>
    <n v="572"/>
    <x v="3"/>
    <x v="2"/>
  </r>
  <r>
    <d v="2009-09-20T09:53:48"/>
    <n v="39"/>
    <x v="4"/>
    <n v="24"/>
    <n v="33"/>
    <n v="792"/>
    <n v="28"/>
    <n v="672"/>
    <n v="120"/>
    <n v="23"/>
    <x v="4"/>
    <x v="1"/>
  </r>
  <r>
    <d v="2009-09-20T12:06:59"/>
    <n v="22"/>
    <x v="0"/>
    <n v="49"/>
    <n v="24"/>
    <n v="1176"/>
    <n v="18"/>
    <n v="882"/>
    <n v="294"/>
    <n v="572"/>
    <x v="3"/>
    <x v="2"/>
  </r>
  <r>
    <d v="2009-09-21T01:56:10"/>
    <n v="4"/>
    <x v="7"/>
    <n v="77"/>
    <n v="9"/>
    <n v="693"/>
    <n v="7"/>
    <n v="539"/>
    <n v="154"/>
    <n v="572"/>
    <x v="3"/>
    <x v="1"/>
  </r>
  <r>
    <d v="2009-09-21T05:09:21"/>
    <n v="100"/>
    <x v="6"/>
    <n v="61"/>
    <n v="8"/>
    <n v="488"/>
    <n v="4"/>
    <n v="244"/>
    <n v="244"/>
    <n v="14"/>
    <x v="2"/>
    <x v="1"/>
  </r>
  <r>
    <d v="2009-09-21T08:23:25"/>
    <n v="16"/>
    <x v="1"/>
    <n v="24"/>
    <n v="15"/>
    <n v="360"/>
    <n v="14"/>
    <n v="336"/>
    <n v="24"/>
    <n v="557"/>
    <x v="8"/>
    <x v="2"/>
  </r>
  <r>
    <d v="2009-09-23T13:36:04"/>
    <n v="16"/>
    <x v="1"/>
    <n v="64"/>
    <n v="15"/>
    <n v="960"/>
    <n v="14"/>
    <n v="896"/>
    <n v="64"/>
    <n v="95"/>
    <x v="6"/>
    <x v="2"/>
  </r>
  <r>
    <d v="2009-09-24T04:41:50"/>
    <n v="4"/>
    <x v="7"/>
    <n v="37"/>
    <n v="9"/>
    <n v="333"/>
    <n v="7"/>
    <n v="259"/>
    <n v="74"/>
    <n v="572"/>
    <x v="3"/>
    <x v="1"/>
  </r>
  <r>
    <d v="2009-09-24T16:22:49"/>
    <n v="30"/>
    <x v="2"/>
    <n v="91"/>
    <n v="12"/>
    <n v="1092"/>
    <n v="8"/>
    <n v="728"/>
    <n v="364"/>
    <n v="23"/>
    <x v="4"/>
    <x v="2"/>
  </r>
  <r>
    <d v="2009-09-27T22:07:56"/>
    <n v="4"/>
    <x v="7"/>
    <n v="78"/>
    <n v="9"/>
    <n v="702"/>
    <n v="7"/>
    <n v="546"/>
    <n v="156"/>
    <n v="14"/>
    <x v="2"/>
    <x v="1"/>
  </r>
  <r>
    <d v="2009-09-29T11:21:20"/>
    <n v="30"/>
    <x v="2"/>
    <n v="95"/>
    <n v="12"/>
    <n v="1140"/>
    <n v="8"/>
    <n v="760"/>
    <n v="380"/>
    <n v="23"/>
    <x v="4"/>
    <x v="2"/>
  </r>
  <r>
    <d v="2009-09-30T03:09:33"/>
    <n v="30"/>
    <x v="2"/>
    <n v="46"/>
    <n v="12"/>
    <n v="552"/>
    <n v="8"/>
    <n v="368"/>
    <n v="184"/>
    <n v="572"/>
    <x v="3"/>
    <x v="2"/>
  </r>
  <r>
    <d v="2009-09-30T10:57:41"/>
    <n v="16"/>
    <x v="1"/>
    <n v="46"/>
    <n v="15"/>
    <n v="690"/>
    <n v="14"/>
    <n v="644"/>
    <n v="46"/>
    <n v="557"/>
    <x v="8"/>
    <x v="2"/>
  </r>
  <r>
    <d v="2009-09-30T17:31:08"/>
    <n v="100"/>
    <x v="6"/>
    <n v="65"/>
    <n v="8"/>
    <n v="520"/>
    <n v="4"/>
    <n v="260"/>
    <n v="260"/>
    <n v="846"/>
    <x v="7"/>
    <x v="0"/>
  </r>
  <r>
    <d v="2009-09-30T18:01:41"/>
    <n v="31"/>
    <x v="8"/>
    <n v="25"/>
    <n v="21"/>
    <n v="525"/>
    <n v="12"/>
    <n v="300"/>
    <n v="225"/>
    <n v="572"/>
    <x v="3"/>
    <x v="2"/>
  </r>
  <r>
    <d v="2009-10-02T01:09:02"/>
    <n v="98"/>
    <x v="11"/>
    <n v="60"/>
    <n v="18"/>
    <n v="1080"/>
    <n v="8"/>
    <n v="480"/>
    <n v="600"/>
    <n v="6"/>
    <x v="5"/>
    <x v="1"/>
  </r>
  <r>
    <d v="2009-10-02T11:51:14"/>
    <n v="31"/>
    <x v="8"/>
    <n v="78"/>
    <n v="21"/>
    <n v="1638"/>
    <n v="12"/>
    <n v="936"/>
    <n v="702"/>
    <n v="572"/>
    <x v="3"/>
    <x v="1"/>
  </r>
  <r>
    <d v="2009-10-04T19:34:43"/>
    <n v="16"/>
    <x v="1"/>
    <n v="36"/>
    <n v="15"/>
    <n v="540"/>
    <n v="14"/>
    <n v="504"/>
    <n v="36"/>
    <n v="686"/>
    <x v="9"/>
    <x v="1"/>
  </r>
  <r>
    <d v="2009-10-05T06:56:58"/>
    <n v="22"/>
    <x v="0"/>
    <n v="36"/>
    <n v="24"/>
    <n v="864"/>
    <n v="18"/>
    <n v="648"/>
    <n v="216"/>
    <n v="95"/>
    <x v="6"/>
    <x v="0"/>
  </r>
  <r>
    <d v="2009-10-05T12:11:12"/>
    <n v="4"/>
    <x v="7"/>
    <n v="75"/>
    <n v="9"/>
    <n v="675"/>
    <n v="7"/>
    <n v="525"/>
    <n v="150"/>
    <n v="6"/>
    <x v="5"/>
    <x v="2"/>
  </r>
  <r>
    <d v="2009-10-06T06:31:42"/>
    <n v="16"/>
    <x v="1"/>
    <n v="91"/>
    <n v="15"/>
    <n v="1365"/>
    <n v="14"/>
    <n v="1274"/>
    <n v="91"/>
    <n v="14"/>
    <x v="2"/>
    <x v="2"/>
  </r>
  <r>
    <d v="2009-10-07T11:16:27"/>
    <n v="4"/>
    <x v="7"/>
    <n v="74"/>
    <n v="9"/>
    <n v="666"/>
    <n v="7"/>
    <n v="518"/>
    <n v="148"/>
    <n v="23"/>
    <x v="4"/>
    <x v="2"/>
  </r>
  <r>
    <d v="2009-10-08T03:03:20"/>
    <n v="16"/>
    <x v="1"/>
    <n v="5"/>
    <n v="15"/>
    <n v="75"/>
    <n v="14"/>
    <n v="70"/>
    <n v="5"/>
    <n v="6"/>
    <x v="5"/>
    <x v="2"/>
  </r>
  <r>
    <d v="2009-10-09T11:54:18"/>
    <n v="100"/>
    <x v="6"/>
    <n v="43"/>
    <n v="8"/>
    <n v="344"/>
    <n v="4"/>
    <n v="172"/>
    <n v="172"/>
    <n v="14"/>
    <x v="2"/>
    <x v="1"/>
  </r>
  <r>
    <d v="2009-10-09T15:41:37"/>
    <n v="30"/>
    <x v="2"/>
    <n v="94"/>
    <n v="12"/>
    <n v="1128"/>
    <n v="8"/>
    <n v="752"/>
    <n v="376"/>
    <n v="572"/>
    <x v="3"/>
    <x v="0"/>
  </r>
  <r>
    <d v="2009-10-09T18:16:31"/>
    <n v="31"/>
    <x v="8"/>
    <n v="57"/>
    <n v="21"/>
    <n v="1197"/>
    <n v="12"/>
    <n v="684"/>
    <n v="513"/>
    <n v="686"/>
    <x v="9"/>
    <x v="1"/>
  </r>
  <r>
    <d v="2009-10-11T00:10:16"/>
    <n v="100"/>
    <x v="6"/>
    <n v="69"/>
    <n v="8"/>
    <n v="552"/>
    <n v="4"/>
    <n v="276"/>
    <n v="276"/>
    <n v="6"/>
    <x v="5"/>
    <x v="1"/>
  </r>
  <r>
    <d v="2009-10-12T00:13:09"/>
    <n v="4"/>
    <x v="7"/>
    <n v="37"/>
    <n v="9"/>
    <n v="333"/>
    <n v="7"/>
    <n v="259"/>
    <n v="74"/>
    <n v="846"/>
    <x v="7"/>
    <x v="2"/>
  </r>
  <r>
    <d v="2009-10-13T17:28:50"/>
    <n v="16"/>
    <x v="1"/>
    <n v="90"/>
    <n v="15"/>
    <n v="1350"/>
    <n v="14"/>
    <n v="1260"/>
    <n v="90"/>
    <n v="572"/>
    <x v="3"/>
    <x v="2"/>
  </r>
  <r>
    <d v="2009-10-14T00:48:41"/>
    <n v="31"/>
    <x v="8"/>
    <n v="7"/>
    <n v="21"/>
    <n v="147"/>
    <n v="12"/>
    <n v="84"/>
    <n v="63"/>
    <n v="846"/>
    <x v="7"/>
    <x v="0"/>
  </r>
  <r>
    <d v="2009-10-14T03:09:46"/>
    <n v="2"/>
    <x v="3"/>
    <n v="72"/>
    <n v="12"/>
    <n v="864"/>
    <n v="6"/>
    <n v="432"/>
    <n v="432"/>
    <n v="686"/>
    <x v="9"/>
    <x v="1"/>
  </r>
  <r>
    <d v="2009-10-15T01:13:35"/>
    <n v="85"/>
    <x v="5"/>
    <n v="45"/>
    <n v="53"/>
    <n v="2385"/>
    <n v="35"/>
    <n v="1575"/>
    <n v="810"/>
    <n v="14"/>
    <x v="2"/>
    <x v="1"/>
  </r>
  <r>
    <d v="2009-10-15T09:50:37"/>
    <n v="6"/>
    <x v="9"/>
    <n v="52"/>
    <n v="55"/>
    <n v="2860"/>
    <n v="25"/>
    <n v="1300"/>
    <n v="1560"/>
    <n v="14"/>
    <x v="2"/>
    <x v="2"/>
  </r>
  <r>
    <d v="2009-10-17T00:32:23"/>
    <n v="16"/>
    <x v="1"/>
    <n v="92"/>
    <n v="15"/>
    <n v="1380"/>
    <n v="14"/>
    <n v="1288"/>
    <n v="92"/>
    <n v="95"/>
    <x v="6"/>
    <x v="2"/>
  </r>
  <r>
    <d v="2009-10-17T14:58:41"/>
    <n v="100"/>
    <x v="6"/>
    <n v="55"/>
    <n v="8"/>
    <n v="440"/>
    <n v="4"/>
    <n v="220"/>
    <n v="220"/>
    <n v="572"/>
    <x v="3"/>
    <x v="2"/>
  </r>
  <r>
    <d v="2009-10-18T06:36:41"/>
    <n v="31"/>
    <x v="8"/>
    <n v="72"/>
    <n v="21"/>
    <n v="1512"/>
    <n v="12"/>
    <n v="864"/>
    <n v="648"/>
    <n v="95"/>
    <x v="6"/>
    <x v="0"/>
  </r>
  <r>
    <d v="2009-10-19T06:34:18"/>
    <n v="31"/>
    <x v="8"/>
    <n v="66"/>
    <n v="21"/>
    <n v="1386"/>
    <n v="12"/>
    <n v="792"/>
    <n v="594"/>
    <n v="6"/>
    <x v="5"/>
    <x v="1"/>
  </r>
  <r>
    <d v="2009-10-20T00:27:16"/>
    <n v="22"/>
    <x v="0"/>
    <n v="27"/>
    <n v="24"/>
    <n v="648"/>
    <n v="18"/>
    <n v="486"/>
    <n v="162"/>
    <n v="686"/>
    <x v="9"/>
    <x v="2"/>
  </r>
  <r>
    <d v="2009-10-20T12:38:40"/>
    <n v="31"/>
    <x v="8"/>
    <n v="86"/>
    <n v="21"/>
    <n v="1806"/>
    <n v="12"/>
    <n v="1032"/>
    <n v="774"/>
    <n v="14"/>
    <x v="2"/>
    <x v="1"/>
  </r>
  <r>
    <d v="2009-10-20T17:09:29"/>
    <n v="4"/>
    <x v="7"/>
    <n v="57"/>
    <n v="9"/>
    <n v="513"/>
    <n v="7"/>
    <n v="399"/>
    <n v="114"/>
    <n v="572"/>
    <x v="3"/>
    <x v="2"/>
  </r>
  <r>
    <d v="2009-10-22T01:24:54"/>
    <n v="19"/>
    <x v="10"/>
    <n v="49"/>
    <n v="36"/>
    <n v="1764"/>
    <n v="25"/>
    <n v="1225"/>
    <n v="539"/>
    <n v="14"/>
    <x v="2"/>
    <x v="2"/>
  </r>
  <r>
    <d v="2009-10-23T21:48:52"/>
    <n v="100"/>
    <x v="6"/>
    <n v="33"/>
    <n v="8"/>
    <n v="264"/>
    <n v="4"/>
    <n v="132"/>
    <n v="132"/>
    <n v="572"/>
    <x v="3"/>
    <x v="1"/>
  </r>
  <r>
    <d v="2009-10-24T00:09:09"/>
    <n v="22"/>
    <x v="0"/>
    <n v="48"/>
    <n v="24"/>
    <n v="1152"/>
    <n v="18"/>
    <n v="864"/>
    <n v="288"/>
    <n v="14"/>
    <x v="2"/>
    <x v="2"/>
  </r>
  <r>
    <d v="2009-10-24T02:32:52"/>
    <n v="22"/>
    <x v="0"/>
    <n v="97"/>
    <n v="24"/>
    <n v="2328"/>
    <n v="18"/>
    <n v="1746"/>
    <n v="582"/>
    <n v="572"/>
    <x v="3"/>
    <x v="2"/>
  </r>
  <r>
    <d v="2009-10-24T11:42:09"/>
    <n v="4"/>
    <x v="7"/>
    <n v="67"/>
    <n v="9"/>
    <n v="603"/>
    <n v="7"/>
    <n v="469"/>
    <n v="134"/>
    <n v="572"/>
    <x v="3"/>
    <x v="2"/>
  </r>
  <r>
    <d v="2009-10-25T00:31:59"/>
    <n v="39"/>
    <x v="4"/>
    <n v="58"/>
    <n v="33"/>
    <n v="1914"/>
    <n v="28"/>
    <n v="1624"/>
    <n v="290"/>
    <n v="233"/>
    <x v="1"/>
    <x v="1"/>
  </r>
  <r>
    <d v="2009-10-25T11:09:09"/>
    <n v="31"/>
    <x v="8"/>
    <n v="75"/>
    <n v="21"/>
    <n v="1575"/>
    <n v="12"/>
    <n v="900"/>
    <n v="675"/>
    <n v="6"/>
    <x v="5"/>
    <x v="2"/>
  </r>
  <r>
    <d v="2009-10-25T12:53:55"/>
    <n v="6"/>
    <x v="9"/>
    <n v="41"/>
    <n v="55"/>
    <n v="2255"/>
    <n v="25"/>
    <n v="1025"/>
    <n v="1230"/>
    <n v="14"/>
    <x v="2"/>
    <x v="2"/>
  </r>
  <r>
    <d v="2009-10-27T15:35:38"/>
    <n v="4"/>
    <x v="7"/>
    <n v="83"/>
    <n v="9"/>
    <n v="747"/>
    <n v="7"/>
    <n v="581"/>
    <n v="166"/>
    <n v="233"/>
    <x v="1"/>
    <x v="2"/>
  </r>
  <r>
    <d v="2009-10-27T16:55:02"/>
    <n v="31"/>
    <x v="8"/>
    <n v="65"/>
    <n v="21"/>
    <n v="1365"/>
    <n v="12"/>
    <n v="780"/>
    <n v="585"/>
    <n v="572"/>
    <x v="3"/>
    <x v="1"/>
  </r>
  <r>
    <d v="2009-10-28T03:17:44"/>
    <n v="39"/>
    <x v="4"/>
    <n v="50"/>
    <n v="33"/>
    <n v="1650"/>
    <n v="28"/>
    <n v="1400"/>
    <n v="250"/>
    <n v="6"/>
    <x v="5"/>
    <x v="1"/>
  </r>
  <r>
    <d v="2009-10-28T13:09:39"/>
    <n v="16"/>
    <x v="1"/>
    <n v="1"/>
    <n v="15"/>
    <n v="15"/>
    <n v="14"/>
    <n v="14"/>
    <n v="1"/>
    <n v="95"/>
    <x v="6"/>
    <x v="2"/>
  </r>
  <r>
    <d v="2009-10-28T19:23:38"/>
    <n v="16"/>
    <x v="1"/>
    <n v="6"/>
    <n v="15"/>
    <n v="90"/>
    <n v="14"/>
    <n v="84"/>
    <n v="6"/>
    <n v="846"/>
    <x v="7"/>
    <x v="0"/>
  </r>
  <r>
    <d v="2009-10-29T12:46:01"/>
    <n v="16"/>
    <x v="1"/>
    <n v="87"/>
    <n v="15"/>
    <n v="1305"/>
    <n v="14"/>
    <n v="1218"/>
    <n v="87"/>
    <n v="572"/>
    <x v="3"/>
    <x v="0"/>
  </r>
  <r>
    <d v="2009-10-29T13:55:32"/>
    <n v="100"/>
    <x v="6"/>
    <n v="78"/>
    <n v="8"/>
    <n v="624"/>
    <n v="4"/>
    <n v="312"/>
    <n v="312"/>
    <n v="95"/>
    <x v="6"/>
    <x v="2"/>
  </r>
  <r>
    <d v="2009-10-29T18:56:16"/>
    <n v="16"/>
    <x v="1"/>
    <n v="66"/>
    <n v="15"/>
    <n v="990"/>
    <n v="14"/>
    <n v="924"/>
    <n v="66"/>
    <n v="572"/>
    <x v="3"/>
    <x v="2"/>
  </r>
  <r>
    <d v="2009-10-30T05:21:03"/>
    <n v="2"/>
    <x v="3"/>
    <n v="38"/>
    <n v="12"/>
    <n v="456"/>
    <n v="6"/>
    <n v="228"/>
    <n v="228"/>
    <n v="23"/>
    <x v="4"/>
    <x v="2"/>
  </r>
  <r>
    <d v="2009-10-30T21:40:09"/>
    <n v="30"/>
    <x v="2"/>
    <n v="55"/>
    <n v="12"/>
    <n v="660"/>
    <n v="8"/>
    <n v="440"/>
    <n v="220"/>
    <n v="6"/>
    <x v="5"/>
    <x v="2"/>
  </r>
  <r>
    <d v="2009-10-31T03:23:56"/>
    <n v="16"/>
    <x v="1"/>
    <n v="4"/>
    <n v="15"/>
    <n v="60"/>
    <n v="14"/>
    <n v="56"/>
    <n v="4"/>
    <n v="686"/>
    <x v="9"/>
    <x v="2"/>
  </r>
  <r>
    <d v="2009-11-01T12:09:14"/>
    <n v="19"/>
    <x v="10"/>
    <n v="64"/>
    <n v="36"/>
    <n v="2304"/>
    <n v="25"/>
    <n v="1600"/>
    <n v="704"/>
    <n v="6"/>
    <x v="5"/>
    <x v="2"/>
  </r>
  <r>
    <d v="2009-11-03T08:23:09"/>
    <n v="31"/>
    <x v="8"/>
    <n v="93"/>
    <n v="21"/>
    <n v="1953"/>
    <n v="12"/>
    <n v="1116"/>
    <n v="837"/>
    <n v="846"/>
    <x v="7"/>
    <x v="1"/>
  </r>
  <r>
    <d v="2009-11-04T08:10:09"/>
    <n v="4"/>
    <x v="7"/>
    <n v="63"/>
    <n v="9"/>
    <n v="567"/>
    <n v="7"/>
    <n v="441"/>
    <n v="126"/>
    <n v="95"/>
    <x v="6"/>
    <x v="2"/>
  </r>
  <r>
    <d v="2009-11-06T10:09:40"/>
    <n v="16"/>
    <x v="1"/>
    <n v="44"/>
    <n v="15"/>
    <n v="660"/>
    <n v="14"/>
    <n v="616"/>
    <n v="44"/>
    <n v="95"/>
    <x v="6"/>
    <x v="1"/>
  </r>
  <r>
    <d v="2009-11-06T22:46:48"/>
    <n v="4"/>
    <x v="7"/>
    <n v="56"/>
    <n v="9"/>
    <n v="504"/>
    <n v="7"/>
    <n v="392"/>
    <n v="112"/>
    <n v="23"/>
    <x v="4"/>
    <x v="2"/>
  </r>
  <r>
    <d v="2009-11-07T17:12:17"/>
    <n v="2"/>
    <x v="3"/>
    <n v="95"/>
    <n v="12"/>
    <n v="1140"/>
    <n v="6"/>
    <n v="570"/>
    <n v="570"/>
    <n v="572"/>
    <x v="3"/>
    <x v="2"/>
  </r>
  <r>
    <d v="2009-11-08T01:42:18"/>
    <n v="4"/>
    <x v="7"/>
    <n v="54"/>
    <n v="9"/>
    <n v="486"/>
    <n v="7"/>
    <n v="378"/>
    <n v="108"/>
    <n v="95"/>
    <x v="6"/>
    <x v="2"/>
  </r>
  <r>
    <d v="2009-11-09T18:56:39"/>
    <n v="98"/>
    <x v="11"/>
    <n v="21"/>
    <n v="18"/>
    <n v="378"/>
    <n v="8"/>
    <n v="168"/>
    <n v="210"/>
    <n v="14"/>
    <x v="2"/>
    <x v="1"/>
  </r>
  <r>
    <d v="2009-11-10T15:31:51"/>
    <n v="39"/>
    <x v="4"/>
    <n v="5"/>
    <n v="33"/>
    <n v="165"/>
    <n v="28"/>
    <n v="140"/>
    <n v="25"/>
    <n v="572"/>
    <x v="3"/>
    <x v="2"/>
  </r>
  <r>
    <d v="2009-11-10T23:34:31"/>
    <n v="22"/>
    <x v="0"/>
    <n v="82"/>
    <n v="24"/>
    <n v="1968"/>
    <n v="18"/>
    <n v="1476"/>
    <n v="492"/>
    <n v="14"/>
    <x v="2"/>
    <x v="1"/>
  </r>
  <r>
    <d v="2009-11-12T00:15:19"/>
    <n v="100"/>
    <x v="6"/>
    <n v="45"/>
    <n v="8"/>
    <n v="360"/>
    <n v="4"/>
    <n v="180"/>
    <n v="180"/>
    <n v="846"/>
    <x v="7"/>
    <x v="2"/>
  </r>
  <r>
    <d v="2009-11-12T20:56:01"/>
    <n v="98"/>
    <x v="11"/>
    <n v="13"/>
    <n v="18"/>
    <n v="234"/>
    <n v="8"/>
    <n v="104"/>
    <n v="130"/>
    <n v="14"/>
    <x v="2"/>
    <x v="1"/>
  </r>
  <r>
    <d v="2009-11-13T15:50:02"/>
    <n v="22"/>
    <x v="0"/>
    <n v="72"/>
    <n v="24"/>
    <n v="1728"/>
    <n v="18"/>
    <n v="1296"/>
    <n v="432"/>
    <n v="6"/>
    <x v="5"/>
    <x v="1"/>
  </r>
  <r>
    <d v="2009-11-15T09:50:50"/>
    <n v="2"/>
    <x v="3"/>
    <n v="32"/>
    <n v="12"/>
    <n v="384"/>
    <n v="6"/>
    <n v="192"/>
    <n v="192"/>
    <n v="6"/>
    <x v="5"/>
    <x v="1"/>
  </r>
  <r>
    <d v="2009-11-15T23:56:28"/>
    <n v="31"/>
    <x v="8"/>
    <n v="92"/>
    <n v="21"/>
    <n v="1932"/>
    <n v="12"/>
    <n v="1104"/>
    <n v="828"/>
    <n v="572"/>
    <x v="3"/>
    <x v="0"/>
  </r>
  <r>
    <d v="2009-11-20T13:25:32"/>
    <n v="19"/>
    <x v="10"/>
    <n v="15"/>
    <n v="36"/>
    <n v="540"/>
    <n v="25"/>
    <n v="375"/>
    <n v="165"/>
    <n v="23"/>
    <x v="4"/>
    <x v="1"/>
  </r>
  <r>
    <d v="2009-11-20T16:12:27"/>
    <n v="31"/>
    <x v="8"/>
    <n v="4"/>
    <n v="21"/>
    <n v="84"/>
    <n v="12"/>
    <n v="48"/>
    <n v="36"/>
    <n v="315"/>
    <x v="0"/>
    <x v="0"/>
  </r>
  <r>
    <d v="2009-11-21T12:21:27"/>
    <n v="16"/>
    <x v="1"/>
    <n v="79"/>
    <n v="15"/>
    <n v="1185"/>
    <n v="14"/>
    <n v="1106"/>
    <n v="79"/>
    <n v="6"/>
    <x v="5"/>
    <x v="1"/>
  </r>
  <r>
    <d v="2009-11-21T23:21:06"/>
    <n v="30"/>
    <x v="2"/>
    <n v="65"/>
    <n v="12"/>
    <n v="780"/>
    <n v="8"/>
    <n v="520"/>
    <n v="260"/>
    <n v="846"/>
    <x v="7"/>
    <x v="2"/>
  </r>
  <r>
    <d v="2009-11-22T06:44:38"/>
    <n v="4"/>
    <x v="7"/>
    <n v="39"/>
    <n v="9"/>
    <n v="351"/>
    <n v="7"/>
    <n v="273"/>
    <n v="78"/>
    <n v="6"/>
    <x v="5"/>
    <x v="1"/>
  </r>
  <r>
    <d v="2009-11-22T10:56:19"/>
    <n v="22"/>
    <x v="0"/>
    <n v="9"/>
    <n v="24"/>
    <n v="216"/>
    <n v="18"/>
    <n v="162"/>
    <n v="54"/>
    <n v="557"/>
    <x v="8"/>
    <x v="0"/>
  </r>
  <r>
    <d v="2009-11-26T19:37:09"/>
    <n v="31"/>
    <x v="8"/>
    <n v="60"/>
    <n v="21"/>
    <n v="1260"/>
    <n v="12"/>
    <n v="720"/>
    <n v="540"/>
    <n v="14"/>
    <x v="2"/>
    <x v="1"/>
  </r>
  <r>
    <d v="2009-11-27T20:01:30"/>
    <n v="98"/>
    <x v="11"/>
    <n v="93"/>
    <n v="18"/>
    <n v="1674"/>
    <n v="8"/>
    <n v="744"/>
    <n v="930"/>
    <n v="572"/>
    <x v="3"/>
    <x v="2"/>
  </r>
  <r>
    <d v="2009-11-28T18:47:09"/>
    <n v="19"/>
    <x v="10"/>
    <n v="6"/>
    <n v="36"/>
    <n v="216"/>
    <n v="25"/>
    <n v="150"/>
    <n v="66"/>
    <n v="686"/>
    <x v="9"/>
    <x v="1"/>
  </r>
  <r>
    <d v="2009-11-30T00:35:47"/>
    <n v="31"/>
    <x v="8"/>
    <n v="5"/>
    <n v="21"/>
    <n v="105"/>
    <n v="12"/>
    <n v="60"/>
    <n v="45"/>
    <n v="23"/>
    <x v="4"/>
    <x v="1"/>
  </r>
  <r>
    <d v="2009-11-30T02:35:15"/>
    <n v="19"/>
    <x v="10"/>
    <n v="51"/>
    <n v="36"/>
    <n v="1836"/>
    <n v="25"/>
    <n v="1275"/>
    <n v="561"/>
    <n v="6"/>
    <x v="5"/>
    <x v="1"/>
  </r>
  <r>
    <d v="2009-12-02T02:52:17"/>
    <n v="31"/>
    <x v="8"/>
    <n v="4"/>
    <n v="21"/>
    <n v="84"/>
    <n v="12"/>
    <n v="48"/>
    <n v="36"/>
    <n v="315"/>
    <x v="0"/>
    <x v="1"/>
  </r>
  <r>
    <d v="2009-12-02T06:47:28"/>
    <n v="22"/>
    <x v="0"/>
    <n v="92"/>
    <n v="24"/>
    <n v="2208"/>
    <n v="18"/>
    <n v="1656"/>
    <n v="552"/>
    <n v="14"/>
    <x v="2"/>
    <x v="1"/>
  </r>
  <r>
    <d v="2009-12-03T08:40:43"/>
    <n v="100"/>
    <x v="6"/>
    <n v="48"/>
    <n v="8"/>
    <n v="384"/>
    <n v="4"/>
    <n v="192"/>
    <n v="192"/>
    <n v="572"/>
    <x v="3"/>
    <x v="2"/>
  </r>
  <r>
    <d v="2009-12-03T11:59:19"/>
    <n v="22"/>
    <x v="0"/>
    <n v="63"/>
    <n v="24"/>
    <n v="1512"/>
    <n v="18"/>
    <n v="1134"/>
    <n v="378"/>
    <n v="686"/>
    <x v="9"/>
    <x v="2"/>
  </r>
  <r>
    <d v="2009-12-03T22:48:39"/>
    <n v="4"/>
    <x v="7"/>
    <n v="24"/>
    <n v="9"/>
    <n v="216"/>
    <n v="7"/>
    <n v="168"/>
    <n v="48"/>
    <n v="557"/>
    <x v="8"/>
    <x v="2"/>
  </r>
  <r>
    <d v="2009-12-04T00:21:22"/>
    <n v="4"/>
    <x v="7"/>
    <n v="38"/>
    <n v="9"/>
    <n v="342"/>
    <n v="7"/>
    <n v="266"/>
    <n v="76"/>
    <n v="846"/>
    <x v="7"/>
    <x v="2"/>
  </r>
  <r>
    <d v="2009-12-04T05:20:38"/>
    <n v="98"/>
    <x v="11"/>
    <n v="68"/>
    <n v="18"/>
    <n v="1224"/>
    <n v="8"/>
    <n v="544"/>
    <n v="680"/>
    <n v="95"/>
    <x v="6"/>
    <x v="2"/>
  </r>
  <r>
    <d v="2009-12-04T13:59:17"/>
    <n v="30"/>
    <x v="2"/>
    <n v="64"/>
    <n v="12"/>
    <n v="768"/>
    <n v="8"/>
    <n v="512"/>
    <n v="256"/>
    <n v="6"/>
    <x v="5"/>
    <x v="2"/>
  </r>
  <r>
    <d v="2009-12-06T21:19:13"/>
    <n v="16"/>
    <x v="1"/>
    <n v="51"/>
    <n v="15"/>
    <n v="765"/>
    <n v="14"/>
    <n v="714"/>
    <n v="51"/>
    <n v="23"/>
    <x v="4"/>
    <x v="1"/>
  </r>
  <r>
    <d v="2009-12-08T00:08:12"/>
    <n v="16"/>
    <x v="1"/>
    <n v="20"/>
    <n v="15"/>
    <n v="300"/>
    <n v="14"/>
    <n v="280"/>
    <n v="20"/>
    <n v="14"/>
    <x v="2"/>
    <x v="1"/>
  </r>
  <r>
    <d v="2009-12-09T08:23:57"/>
    <n v="100"/>
    <x v="6"/>
    <n v="83"/>
    <n v="8"/>
    <n v="664"/>
    <n v="4"/>
    <n v="332"/>
    <n v="332"/>
    <n v="572"/>
    <x v="3"/>
    <x v="0"/>
  </r>
  <r>
    <d v="2009-12-09T10:55:44"/>
    <n v="31"/>
    <x v="8"/>
    <n v="96"/>
    <n v="21"/>
    <n v="2016"/>
    <n v="12"/>
    <n v="1152"/>
    <n v="864"/>
    <n v="572"/>
    <x v="3"/>
    <x v="0"/>
  </r>
  <r>
    <d v="2009-12-09T20:18:40"/>
    <n v="30"/>
    <x v="2"/>
    <n v="28"/>
    <n v="12"/>
    <n v="336"/>
    <n v="8"/>
    <n v="224"/>
    <n v="112"/>
    <n v="95"/>
    <x v="6"/>
    <x v="2"/>
  </r>
  <r>
    <d v="2009-12-09T20:40:49"/>
    <n v="30"/>
    <x v="2"/>
    <n v="65"/>
    <n v="12"/>
    <n v="780"/>
    <n v="8"/>
    <n v="520"/>
    <n v="260"/>
    <n v="846"/>
    <x v="7"/>
    <x v="2"/>
  </r>
  <r>
    <d v="2009-12-09T22:56:01"/>
    <n v="30"/>
    <x v="2"/>
    <n v="12"/>
    <n v="12"/>
    <n v="144"/>
    <n v="8"/>
    <n v="96"/>
    <n v="48"/>
    <n v="686"/>
    <x v="9"/>
    <x v="2"/>
  </r>
  <r>
    <d v="2009-12-10T17:21:47"/>
    <n v="100"/>
    <x v="6"/>
    <n v="40"/>
    <n v="8"/>
    <n v="320"/>
    <n v="4"/>
    <n v="160"/>
    <n v="160"/>
    <n v="95"/>
    <x v="6"/>
    <x v="1"/>
  </r>
  <r>
    <d v="2009-12-13T22:24:09"/>
    <n v="4"/>
    <x v="7"/>
    <n v="81"/>
    <n v="9"/>
    <n v="729"/>
    <n v="7"/>
    <n v="567"/>
    <n v="162"/>
    <n v="6"/>
    <x v="5"/>
    <x v="2"/>
  </r>
  <r>
    <d v="2009-12-15T19:08:09"/>
    <n v="19"/>
    <x v="10"/>
    <n v="31"/>
    <n v="36"/>
    <n v="1116"/>
    <n v="25"/>
    <n v="775"/>
    <n v="341"/>
    <n v="572"/>
    <x v="3"/>
    <x v="2"/>
  </r>
  <r>
    <d v="2009-12-16T00:15:10"/>
    <n v="16"/>
    <x v="1"/>
    <n v="90"/>
    <n v="15"/>
    <n v="1350"/>
    <n v="14"/>
    <n v="1260"/>
    <n v="90"/>
    <n v="572"/>
    <x v="3"/>
    <x v="0"/>
  </r>
  <r>
    <d v="2009-12-16T16:52:25"/>
    <n v="22"/>
    <x v="0"/>
    <n v="66"/>
    <n v="24"/>
    <n v="1584"/>
    <n v="18"/>
    <n v="1188"/>
    <n v="396"/>
    <n v="95"/>
    <x v="6"/>
    <x v="2"/>
  </r>
  <r>
    <d v="2009-12-17T14:42:40"/>
    <n v="16"/>
    <x v="1"/>
    <n v="25"/>
    <n v="15"/>
    <n v="375"/>
    <n v="14"/>
    <n v="350"/>
    <n v="25"/>
    <n v="95"/>
    <x v="6"/>
    <x v="0"/>
  </r>
  <r>
    <d v="2009-12-17T15:27:35"/>
    <n v="39"/>
    <x v="4"/>
    <n v="98"/>
    <n v="33"/>
    <n v="3234"/>
    <n v="28"/>
    <n v="2744"/>
    <n v="490"/>
    <n v="95"/>
    <x v="6"/>
    <x v="2"/>
  </r>
  <r>
    <d v="2009-12-18T03:20:18"/>
    <n v="100"/>
    <x v="6"/>
    <n v="44"/>
    <n v="8"/>
    <n v="352"/>
    <n v="4"/>
    <n v="176"/>
    <n v="176"/>
    <n v="6"/>
    <x v="5"/>
    <x v="1"/>
  </r>
  <r>
    <d v="2009-12-18T06:46:38"/>
    <n v="16"/>
    <x v="1"/>
    <n v="24"/>
    <n v="15"/>
    <n v="360"/>
    <n v="14"/>
    <n v="336"/>
    <n v="24"/>
    <n v="23"/>
    <x v="4"/>
    <x v="1"/>
  </r>
  <r>
    <d v="2009-12-18T14:56:13"/>
    <n v="4"/>
    <x v="7"/>
    <n v="51"/>
    <n v="9"/>
    <n v="459"/>
    <n v="7"/>
    <n v="357"/>
    <n v="102"/>
    <n v="14"/>
    <x v="2"/>
    <x v="2"/>
  </r>
  <r>
    <d v="2009-12-19T00:01:16"/>
    <n v="30"/>
    <x v="2"/>
    <n v="85"/>
    <n v="12"/>
    <n v="1020"/>
    <n v="8"/>
    <n v="680"/>
    <n v="340"/>
    <n v="6"/>
    <x v="5"/>
    <x v="2"/>
  </r>
  <r>
    <d v="2009-12-19T19:46:26"/>
    <n v="16"/>
    <x v="1"/>
    <n v="45"/>
    <n v="15"/>
    <n v="675"/>
    <n v="14"/>
    <n v="630"/>
    <n v="45"/>
    <n v="14"/>
    <x v="2"/>
    <x v="2"/>
  </r>
  <r>
    <d v="2009-12-21T20:18:29"/>
    <n v="2"/>
    <x v="3"/>
    <n v="92"/>
    <n v="12"/>
    <n v="1104"/>
    <n v="6"/>
    <n v="552"/>
    <n v="552"/>
    <n v="6"/>
    <x v="5"/>
    <x v="1"/>
  </r>
  <r>
    <d v="2009-12-23T14:09:03"/>
    <n v="100"/>
    <x v="6"/>
    <n v="22"/>
    <n v="8"/>
    <n v="176"/>
    <n v="4"/>
    <n v="88"/>
    <n v="88"/>
    <n v="14"/>
    <x v="2"/>
    <x v="2"/>
  </r>
  <r>
    <d v="2009-12-23T21:49:25"/>
    <n v="31"/>
    <x v="8"/>
    <n v="42"/>
    <n v="21"/>
    <n v="882"/>
    <n v="12"/>
    <n v="504"/>
    <n v="378"/>
    <n v="315"/>
    <x v="0"/>
    <x v="2"/>
  </r>
  <r>
    <d v="2009-12-25T13:03:26"/>
    <n v="6"/>
    <x v="9"/>
    <n v="49"/>
    <n v="55"/>
    <n v="2695"/>
    <n v="25"/>
    <n v="1225"/>
    <n v="1470"/>
    <n v="23"/>
    <x v="4"/>
    <x v="2"/>
  </r>
  <r>
    <d v="2009-12-25T14:42:09"/>
    <n v="30"/>
    <x v="2"/>
    <n v="79"/>
    <n v="12"/>
    <n v="948"/>
    <n v="8"/>
    <n v="632"/>
    <n v="316"/>
    <n v="846"/>
    <x v="7"/>
    <x v="0"/>
  </r>
  <r>
    <d v="2009-12-26T17:22:31"/>
    <n v="16"/>
    <x v="1"/>
    <n v="31"/>
    <n v="15"/>
    <n v="465"/>
    <n v="14"/>
    <n v="434"/>
    <n v="31"/>
    <n v="846"/>
    <x v="7"/>
    <x v="2"/>
  </r>
  <r>
    <d v="2009-12-27T21:06:02"/>
    <n v="39"/>
    <x v="4"/>
    <n v="43"/>
    <n v="33"/>
    <n v="1419"/>
    <n v="28"/>
    <n v="1204"/>
    <n v="215"/>
    <n v="14"/>
    <x v="2"/>
    <x v="1"/>
  </r>
  <r>
    <d v="2009-12-28T00:16:22"/>
    <n v="16"/>
    <x v="1"/>
    <n v="1"/>
    <n v="15"/>
    <n v="15"/>
    <n v="14"/>
    <n v="14"/>
    <n v="1"/>
    <n v="846"/>
    <x v="7"/>
    <x v="2"/>
  </r>
  <r>
    <d v="2009-12-28T03:01:34"/>
    <n v="30"/>
    <x v="2"/>
    <n v="31"/>
    <n v="12"/>
    <n v="372"/>
    <n v="8"/>
    <n v="248"/>
    <n v="124"/>
    <n v="95"/>
    <x v="6"/>
    <x v="0"/>
  </r>
  <r>
    <d v="2009-12-28T04:49:19"/>
    <n v="4"/>
    <x v="7"/>
    <n v="84"/>
    <n v="9"/>
    <n v="756"/>
    <n v="7"/>
    <n v="588"/>
    <n v="168"/>
    <n v="686"/>
    <x v="9"/>
    <x v="2"/>
  </r>
  <r>
    <d v="2009-12-28T16:23:30"/>
    <n v="2"/>
    <x v="3"/>
    <n v="9"/>
    <n v="12"/>
    <n v="108"/>
    <n v="6"/>
    <n v="54"/>
    <n v="54"/>
    <n v="14"/>
    <x v="2"/>
    <x v="2"/>
  </r>
  <r>
    <d v="2009-12-29T04:29:30"/>
    <n v="98"/>
    <x v="11"/>
    <n v="45"/>
    <n v="18"/>
    <n v="810"/>
    <n v="8"/>
    <n v="360"/>
    <n v="450"/>
    <n v="233"/>
    <x v="1"/>
    <x v="1"/>
  </r>
  <r>
    <d v="2009-12-30T04:07:57"/>
    <n v="4"/>
    <x v="7"/>
    <n v="68"/>
    <n v="9"/>
    <n v="612"/>
    <n v="7"/>
    <n v="476"/>
    <n v="136"/>
    <n v="6"/>
    <x v="5"/>
    <x v="1"/>
  </r>
  <r>
    <d v="2009-12-30T14:36:46"/>
    <n v="16"/>
    <x v="1"/>
    <n v="8"/>
    <n v="15"/>
    <n v="120"/>
    <n v="14"/>
    <n v="112"/>
    <n v="8"/>
    <n v="572"/>
    <x v="3"/>
    <x v="2"/>
  </r>
  <r>
    <d v="2009-12-31T11:30:59"/>
    <n v="2"/>
    <x v="3"/>
    <n v="42"/>
    <n v="12"/>
    <n v="504"/>
    <n v="6"/>
    <n v="252"/>
    <n v="252"/>
    <n v="14"/>
    <x v="2"/>
    <x v="1"/>
  </r>
  <r>
    <d v="2009-12-31T13:37:01"/>
    <n v="16"/>
    <x v="1"/>
    <n v="72"/>
    <n v="15"/>
    <n v="1080"/>
    <n v="14"/>
    <n v="1008"/>
    <n v="72"/>
    <n v="95"/>
    <x v="6"/>
    <x v="2"/>
  </r>
  <r>
    <d v="2010-01-01T12:22:08"/>
    <n v="2"/>
    <x v="3"/>
    <n v="50"/>
    <n v="12"/>
    <n v="600"/>
    <n v="6"/>
    <n v="300"/>
    <n v="300"/>
    <n v="686"/>
    <x v="9"/>
    <x v="2"/>
  </r>
  <r>
    <d v="2010-01-01T21:48:25"/>
    <n v="2"/>
    <x v="3"/>
    <n v="5"/>
    <n v="12"/>
    <n v="60"/>
    <n v="6"/>
    <n v="30"/>
    <n v="30"/>
    <n v="14"/>
    <x v="2"/>
    <x v="2"/>
  </r>
  <r>
    <d v="2010-01-02T03:09:54"/>
    <n v="31"/>
    <x v="8"/>
    <n v="31"/>
    <n v="21"/>
    <n v="651"/>
    <n v="12"/>
    <n v="372"/>
    <n v="279"/>
    <n v="686"/>
    <x v="9"/>
    <x v="2"/>
  </r>
  <r>
    <d v="2010-01-12T10:23:17"/>
    <n v="4"/>
    <x v="7"/>
    <n v="76"/>
    <n v="9"/>
    <n v="684"/>
    <n v="7"/>
    <n v="532"/>
    <n v="152"/>
    <n v="14"/>
    <x v="2"/>
    <x v="2"/>
  </r>
  <r>
    <d v="2010-01-12T10:23:17"/>
    <n v="2"/>
    <x v="3"/>
    <n v="50"/>
    <n v="12"/>
    <n v="600"/>
    <n v="6"/>
    <n v="300"/>
    <n v="300"/>
    <n v="686"/>
    <x v="9"/>
    <x v="2"/>
  </r>
  <r>
    <d v="2010-01-12T10:23:17"/>
    <n v="2"/>
    <x v="3"/>
    <n v="5"/>
    <n v="12"/>
    <n v="60"/>
    <n v="6"/>
    <n v="30"/>
    <n v="30"/>
    <n v="14"/>
    <x v="2"/>
    <x v="2"/>
  </r>
  <r>
    <d v="2010-01-02T03:09:54"/>
    <n v="31"/>
    <x v="8"/>
    <n v="31"/>
    <n v="21"/>
    <n v="651"/>
    <n v="12"/>
    <n v="372"/>
    <n v="279"/>
    <n v="686"/>
    <x v="9"/>
    <x v="2"/>
  </r>
  <r>
    <d v="2010-01-02T10:23:17"/>
    <n v="4"/>
    <x v="7"/>
    <n v="76"/>
    <n v="9"/>
    <n v="684"/>
    <n v="7"/>
    <n v="532"/>
    <n v="152"/>
    <n v="14"/>
    <x v="2"/>
    <x v="2"/>
  </r>
  <r>
    <d v="2010-01-21T12:22:08"/>
    <n v="2"/>
    <x v="3"/>
    <n v="50"/>
    <n v="12"/>
    <n v="600"/>
    <n v="6"/>
    <n v="300"/>
    <n v="300"/>
    <n v="686"/>
    <x v="9"/>
    <x v="2"/>
  </r>
  <r>
    <d v="2010-01-21T12:22:08"/>
    <n v="2"/>
    <x v="3"/>
    <n v="5"/>
    <n v="12"/>
    <n v="60"/>
    <n v="6"/>
    <n v="30"/>
    <n v="30"/>
    <n v="14"/>
    <x v="2"/>
    <x v="2"/>
  </r>
  <r>
    <d v="2010-01-21T12:22:08"/>
    <n v="31"/>
    <x v="8"/>
    <n v="31"/>
    <n v="21"/>
    <n v="651"/>
    <n v="12"/>
    <n v="372"/>
    <n v="279"/>
    <n v="686"/>
    <x v="9"/>
    <x v="2"/>
  </r>
  <r>
    <d v="2010-01-21T12:22:08"/>
    <n v="4"/>
    <x v="7"/>
    <n v="76"/>
    <n v="9"/>
    <n v="684"/>
    <n v="7"/>
    <n v="532"/>
    <n v="152"/>
    <n v="14"/>
    <x v="2"/>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18:B22" firstHeaderRow="1" firstDataRow="1" firstDataCol="1"/>
  <pivotFields count="12">
    <pivotField numFmtId="166" showAll="0"/>
    <pivotField showAll="0"/>
    <pivotField showAll="0"/>
    <pivotField showAll="0"/>
    <pivotField numFmtId="44" showAll="0"/>
    <pivotField numFmtId="44" showAll="0"/>
    <pivotField numFmtId="44" showAll="0"/>
    <pivotField numFmtId="44" showAll="0"/>
    <pivotField dataField="1" numFmtId="44" showAll="0"/>
    <pivotField showAll="0"/>
    <pivotField showAll="0"/>
    <pivotField axis="axisRow" showAll="0" sortType="descending">
      <items count="4">
        <item x="2"/>
        <item x="0"/>
        <item x="1"/>
        <item t="default"/>
      </items>
      <autoSortScope>
        <pivotArea dataOnly="0" outline="0" fieldPosition="0">
          <references count="1">
            <reference field="4294967294" count="1" selected="0">
              <x v="0"/>
            </reference>
          </references>
        </pivotArea>
      </autoSortScope>
    </pivotField>
  </pivotFields>
  <rowFields count="1">
    <field x="11"/>
  </rowFields>
  <rowItems count="4">
    <i>
      <x/>
    </i>
    <i>
      <x v="2"/>
    </i>
    <i>
      <x v="1"/>
    </i>
    <i t="grand">
      <x/>
    </i>
  </rowItems>
  <colItems count="1">
    <i/>
  </colItems>
  <dataFields count="1">
    <dataField name="Sum of Profit" fld="8" baseField="0" baseItem="0" numFmtId="165"/>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4" cacheId="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D18:E33" firstHeaderRow="1" firstDataRow="1" firstDataCol="1"/>
  <pivotFields count="12">
    <pivotField numFmtId="166" showAll="0"/>
    <pivotField showAll="0"/>
    <pivotField axis="axisRow" showAll="0" sortType="descending">
      <items count="13">
        <item x="3"/>
        <item x="10"/>
        <item x="0"/>
        <item x="6"/>
        <item x="5"/>
        <item x="8"/>
        <item x="4"/>
        <item x="2"/>
        <item x="1"/>
        <item x="11"/>
        <item x="9"/>
        <item x="7"/>
        <item t="default"/>
      </items>
      <autoSortScope>
        <pivotArea dataOnly="0" outline="0" fieldPosition="0">
          <references count="1">
            <reference field="4294967294" count="1" selected="0">
              <x v="0"/>
            </reference>
          </references>
        </pivotArea>
      </autoSortScope>
    </pivotField>
    <pivotField showAll="0"/>
    <pivotField numFmtId="44" showAll="0"/>
    <pivotField numFmtId="44" showAll="0"/>
    <pivotField numFmtId="44" showAll="0"/>
    <pivotField numFmtId="44" showAll="0"/>
    <pivotField dataField="1" numFmtId="44" showAll="0"/>
    <pivotField showAll="0"/>
    <pivotField showAll="0"/>
    <pivotField axis="axisRow" showAll="0">
      <items count="4">
        <item x="2"/>
        <item sd="0" x="0"/>
        <item sd="0" x="1"/>
        <item t="default"/>
      </items>
    </pivotField>
  </pivotFields>
  <rowFields count="2">
    <field x="11"/>
    <field x="2"/>
  </rowFields>
  <rowItems count="15">
    <i>
      <x/>
    </i>
    <i r="1">
      <x v="7"/>
    </i>
    <i r="1">
      <x v="1"/>
    </i>
    <i r="1">
      <x v="5"/>
    </i>
    <i r="1">
      <x v="11"/>
    </i>
    <i r="1">
      <x v="10"/>
    </i>
    <i r="1">
      <x v="3"/>
    </i>
    <i r="1">
      <x/>
    </i>
    <i r="1">
      <x v="2"/>
    </i>
    <i r="1">
      <x v="9"/>
    </i>
    <i r="1">
      <x v="6"/>
    </i>
    <i r="1">
      <x v="8"/>
    </i>
    <i>
      <x v="1"/>
    </i>
    <i>
      <x v="2"/>
    </i>
    <i t="grand">
      <x/>
    </i>
  </rowItems>
  <colItems count="1">
    <i/>
  </colItems>
  <dataFields count="1">
    <dataField name="Sum of Profit" fld="8"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5" cacheId="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G18:H32" firstHeaderRow="1" firstDataRow="1" firstDataCol="1"/>
  <pivotFields count="12">
    <pivotField numFmtId="166" showAll="0"/>
    <pivotField showAll="0"/>
    <pivotField showAll="0"/>
    <pivotField showAll="0"/>
    <pivotField numFmtId="44" showAll="0"/>
    <pivotField numFmtId="44" showAll="0"/>
    <pivotField numFmtId="44" showAll="0"/>
    <pivotField numFmtId="44" showAll="0"/>
    <pivotField dataField="1" numFmtId="44" showAll="0"/>
    <pivotField showAll="0"/>
    <pivotField axis="axisRow" showAll="0" sortType="descending">
      <items count="11">
        <item x="1"/>
        <item x="8"/>
        <item x="3"/>
        <item x="9"/>
        <item x="6"/>
        <item x="5"/>
        <item x="2"/>
        <item x="7"/>
        <item x="0"/>
        <item x="4"/>
        <item t="default"/>
      </items>
      <autoSortScope>
        <pivotArea dataOnly="0" outline="0" fieldPosition="0">
          <references count="1">
            <reference field="4294967294" count="1" selected="0">
              <x v="0"/>
            </reference>
          </references>
        </pivotArea>
      </autoSortScope>
    </pivotField>
    <pivotField axis="axisRow" showAll="0">
      <items count="4">
        <item x="2"/>
        <item sd="0" x="0"/>
        <item sd="0" x="1"/>
        <item t="default"/>
      </items>
    </pivotField>
  </pivotFields>
  <rowFields count="2">
    <field x="11"/>
    <field x="10"/>
  </rowFields>
  <rowItems count="14">
    <i>
      <x/>
    </i>
    <i r="1">
      <x v="2"/>
    </i>
    <i r="1">
      <x v="4"/>
    </i>
    <i r="1">
      <x v="5"/>
    </i>
    <i r="1">
      <x v="6"/>
    </i>
    <i r="1">
      <x v="7"/>
    </i>
    <i r="1">
      <x v="9"/>
    </i>
    <i r="1">
      <x v="3"/>
    </i>
    <i r="1">
      <x v="1"/>
    </i>
    <i r="1">
      <x v="8"/>
    </i>
    <i r="1">
      <x/>
    </i>
    <i>
      <x v="1"/>
    </i>
    <i>
      <x v="2"/>
    </i>
    <i t="grand">
      <x/>
    </i>
  </rowItems>
  <colItems count="1">
    <i/>
  </colItems>
  <dataFields count="1">
    <dataField name="Sum of Profit" fld="8"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C14" firstHeaderRow="0" firstDataRow="1" firstDataCol="1"/>
  <pivotFields count="12">
    <pivotField numFmtId="166" showAll="0"/>
    <pivotField showAll="0"/>
    <pivotField showAll="0"/>
    <pivotField showAll="0"/>
    <pivotField numFmtId="44" showAll="0"/>
    <pivotField dataField="1" numFmtId="44" showAll="0"/>
    <pivotField numFmtId="44" showAll="0"/>
    <pivotField numFmtId="44" showAll="0"/>
    <pivotField dataField="1" numFmtId="44" showAll="0"/>
    <pivotField showAll="0"/>
    <pivotField axis="axisRow" showAll="0" sortType="descending">
      <items count="11">
        <item x="1"/>
        <item x="8"/>
        <item x="3"/>
        <item x="9"/>
        <item x="6"/>
        <item x="5"/>
        <item x="2"/>
        <item x="7"/>
        <item x="0"/>
        <item x="4"/>
        <item t="default"/>
      </items>
      <autoSortScope>
        <pivotArea dataOnly="0" outline="0" fieldPosition="0">
          <references count="1">
            <reference field="4294967294" count="1" selected="0">
              <x v="1"/>
            </reference>
          </references>
        </pivotArea>
      </autoSortScope>
    </pivotField>
    <pivotField showAll="0"/>
  </pivotFields>
  <rowFields count="1">
    <field x="10"/>
  </rowFields>
  <rowItems count="11">
    <i>
      <x v="5"/>
    </i>
    <i>
      <x v="2"/>
    </i>
    <i>
      <x v="6"/>
    </i>
    <i>
      <x v="4"/>
    </i>
    <i>
      <x v="9"/>
    </i>
    <i>
      <x v="7"/>
    </i>
    <i>
      <x v="3"/>
    </i>
    <i>
      <x v="1"/>
    </i>
    <i>
      <x/>
    </i>
    <i>
      <x v="8"/>
    </i>
    <i t="grand">
      <x/>
    </i>
  </rowItems>
  <colFields count="1">
    <field x="-2"/>
  </colFields>
  <colItems count="2">
    <i>
      <x/>
    </i>
    <i i="1">
      <x v="1"/>
    </i>
  </colItems>
  <dataFields count="2">
    <dataField name="Sum of Total Sales" fld="5" baseField="0" baseItem="0"/>
    <dataField name="Sum of Profit" fld="8" baseField="0" baseItem="0"/>
  </dataFields>
  <formats count="1">
    <format dxfId="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2" cacheId="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E3:G16" firstHeaderRow="0" firstDataRow="1" firstDataCol="1"/>
  <pivotFields count="12">
    <pivotField numFmtId="166" showAll="0"/>
    <pivotField showAll="0"/>
    <pivotField axis="axisRow" showAll="0" sortType="descending">
      <items count="13">
        <item x="3"/>
        <item x="10"/>
        <item x="0"/>
        <item x="6"/>
        <item x="5"/>
        <item x="8"/>
        <item x="4"/>
        <item x="2"/>
        <item x="1"/>
        <item x="11"/>
        <item x="9"/>
        <item x="7"/>
        <item t="default"/>
      </items>
      <autoSortScope>
        <pivotArea dataOnly="0" outline="0" fieldPosition="0">
          <references count="1">
            <reference field="4294967294" count="1" selected="0">
              <x v="1"/>
            </reference>
          </references>
        </pivotArea>
      </autoSortScope>
    </pivotField>
    <pivotField showAll="0"/>
    <pivotField numFmtId="44" showAll="0"/>
    <pivotField dataField="1" numFmtId="44" showAll="0"/>
    <pivotField numFmtId="44" showAll="0"/>
    <pivotField numFmtId="44" showAll="0"/>
    <pivotField dataField="1" numFmtId="44" showAll="0"/>
    <pivotField showAll="0"/>
    <pivotField showAll="0"/>
    <pivotField showAll="0"/>
  </pivotFields>
  <rowFields count="1">
    <field x="2"/>
  </rowFields>
  <rowItems count="13">
    <i>
      <x v="5"/>
    </i>
    <i>
      <x v="7"/>
    </i>
    <i>
      <x v="1"/>
    </i>
    <i>
      <x v="3"/>
    </i>
    <i>
      <x v="9"/>
    </i>
    <i>
      <x v="2"/>
    </i>
    <i>
      <x/>
    </i>
    <i>
      <x v="11"/>
    </i>
    <i>
      <x v="4"/>
    </i>
    <i>
      <x v="6"/>
    </i>
    <i>
      <x v="10"/>
    </i>
    <i>
      <x v="8"/>
    </i>
    <i t="grand">
      <x/>
    </i>
  </rowItems>
  <colFields count="1">
    <field x="-2"/>
  </colFields>
  <colItems count="2">
    <i>
      <x/>
    </i>
    <i i="1">
      <x v="1"/>
    </i>
  </colItems>
  <dataFields count="2">
    <dataField name="Sum of Total Sales" fld="5" baseField="0" baseItem="0"/>
    <dataField name="Sum of Profit" fld="8" baseField="0" baseItem="0"/>
  </dataFields>
  <formats count="1">
    <format dxfId="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C49"/>
  <sheetViews>
    <sheetView showGridLines="0" tabSelected="1" zoomScale="90" zoomScaleNormal="90" workbookViewId="0">
      <selection activeCell="I40" sqref="I40"/>
    </sheetView>
  </sheetViews>
  <sheetFormatPr defaultRowHeight="12.75" x14ac:dyDescent="0.2"/>
  <cols>
    <col min="1" max="1" width="9.140625" style="1"/>
    <col min="2" max="2" width="36.140625" style="1" customWidth="1"/>
    <col min="3" max="3" width="15.42578125" style="1" customWidth="1"/>
    <col min="4" max="6" width="15.42578125" style="1" bestFit="1" customWidth="1"/>
    <col min="7" max="16384" width="9.140625" style="1"/>
  </cols>
  <sheetData>
    <row r="1" spans="1:29" x14ac:dyDescent="0.2">
      <c r="A1" s="2"/>
      <c r="B1" s="2"/>
      <c r="C1" s="2"/>
      <c r="D1" s="2"/>
      <c r="E1" s="2"/>
      <c r="F1" s="2"/>
      <c r="G1" s="2"/>
      <c r="H1" s="2"/>
      <c r="I1" s="2"/>
      <c r="J1" s="2"/>
      <c r="K1" s="2"/>
      <c r="L1" s="2"/>
      <c r="M1" s="2"/>
      <c r="N1" s="2"/>
      <c r="O1" s="2"/>
      <c r="P1" s="2"/>
      <c r="Q1" s="2"/>
      <c r="R1" s="2"/>
      <c r="S1" s="2"/>
      <c r="T1" s="2"/>
      <c r="U1" s="2"/>
      <c r="V1" s="2"/>
      <c r="W1" s="2"/>
      <c r="X1" s="2"/>
      <c r="Y1" s="2"/>
      <c r="Z1" s="2"/>
      <c r="AA1" s="2"/>
      <c r="AB1" s="2"/>
      <c r="AC1" s="2"/>
    </row>
    <row r="2" spans="1:29" ht="18" customHeight="1" x14ac:dyDescent="0.2">
      <c r="A2" s="2"/>
      <c r="B2" s="38" t="s">
        <v>24</v>
      </c>
      <c r="C2" s="38"/>
      <c r="D2" s="38"/>
      <c r="E2" s="38"/>
      <c r="F2" s="38"/>
      <c r="G2" s="2"/>
      <c r="H2" s="2"/>
      <c r="I2" s="2"/>
      <c r="J2" s="2"/>
      <c r="K2" s="2"/>
      <c r="L2" s="2"/>
      <c r="M2" s="2"/>
      <c r="N2" s="2"/>
      <c r="O2" s="2"/>
      <c r="P2" s="2"/>
      <c r="Q2" s="2"/>
      <c r="R2" s="2"/>
      <c r="S2" s="2"/>
      <c r="T2" s="2"/>
      <c r="U2" s="2"/>
      <c r="V2" s="2"/>
      <c r="W2" s="2"/>
      <c r="X2" s="2"/>
      <c r="Y2" s="2"/>
      <c r="Z2" s="2"/>
      <c r="AA2" s="2"/>
      <c r="AB2" s="2"/>
      <c r="AC2" s="2"/>
    </row>
    <row r="3" spans="1:29" s="36" customFormat="1" ht="18.75" customHeight="1" x14ac:dyDescent="0.2">
      <c r="A3" s="2"/>
      <c r="B3" s="38"/>
      <c r="C3" s="38"/>
      <c r="D3" s="38"/>
      <c r="E3" s="38"/>
      <c r="F3" s="38"/>
      <c r="G3" s="2"/>
      <c r="H3" s="2"/>
      <c r="I3" s="2"/>
      <c r="J3" s="2"/>
      <c r="K3" s="2"/>
      <c r="L3" s="2"/>
      <c r="M3" s="2"/>
      <c r="N3" s="2"/>
      <c r="O3" s="2"/>
      <c r="P3" s="2"/>
      <c r="Q3" s="2"/>
      <c r="R3" s="2"/>
      <c r="S3" s="2"/>
      <c r="T3" s="2"/>
      <c r="U3" s="2"/>
      <c r="V3" s="2"/>
      <c r="W3" s="2"/>
      <c r="X3" s="2"/>
      <c r="Y3" s="2"/>
      <c r="Z3" s="2"/>
      <c r="AA3" s="2"/>
      <c r="AB3" s="2"/>
      <c r="AC3" s="2"/>
    </row>
    <row r="4" spans="1:29" s="36" customFormat="1" ht="18.75" customHeight="1" thickBot="1" x14ac:dyDescent="0.25">
      <c r="A4" s="2"/>
      <c r="B4" s="37"/>
      <c r="C4" s="37"/>
      <c r="D4" s="37"/>
      <c r="E4" s="37"/>
      <c r="F4" s="37"/>
      <c r="G4" s="2"/>
      <c r="H4" s="2"/>
      <c r="I4" s="2"/>
      <c r="J4" s="2"/>
      <c r="K4" s="2"/>
      <c r="L4" s="2"/>
      <c r="M4" s="2"/>
      <c r="N4" s="2"/>
      <c r="O4" s="2"/>
      <c r="P4" s="2"/>
    </row>
    <row r="5" spans="1:29" x14ac:dyDescent="0.2">
      <c r="A5" s="2"/>
      <c r="B5" s="35" t="s">
        <v>23</v>
      </c>
      <c r="C5" s="34">
        <v>35</v>
      </c>
      <c r="D5" s="2"/>
      <c r="E5" s="2"/>
      <c r="F5" s="2"/>
      <c r="G5" s="2"/>
      <c r="H5" s="2"/>
      <c r="I5" s="2"/>
      <c r="J5" s="2"/>
      <c r="K5" s="2"/>
      <c r="L5" s="2"/>
      <c r="M5" s="2"/>
      <c r="N5" s="2"/>
      <c r="O5" s="2"/>
      <c r="P5" s="2"/>
    </row>
    <row r="6" spans="1:29" x14ac:dyDescent="0.2">
      <c r="A6" s="2"/>
      <c r="B6" s="33" t="s">
        <v>22</v>
      </c>
      <c r="C6" s="32">
        <v>2400000</v>
      </c>
      <c r="D6" s="2"/>
      <c r="E6" s="2"/>
      <c r="F6" s="2"/>
      <c r="G6" s="2"/>
      <c r="H6" s="2"/>
      <c r="I6" s="2"/>
      <c r="J6" s="2"/>
      <c r="K6" s="2"/>
      <c r="L6" s="2"/>
      <c r="M6" s="2"/>
      <c r="N6" s="2"/>
      <c r="O6" s="2"/>
      <c r="P6" s="2"/>
    </row>
    <row r="7" spans="1:29" ht="13.5" thickBot="1" x14ac:dyDescent="0.25">
      <c r="A7" s="2"/>
      <c r="B7" s="31" t="s">
        <v>21</v>
      </c>
      <c r="C7" s="30">
        <v>0.06</v>
      </c>
      <c r="D7" s="2"/>
      <c r="E7" s="2"/>
      <c r="F7" s="2"/>
      <c r="G7" s="2"/>
      <c r="H7" s="2"/>
      <c r="I7" s="2"/>
      <c r="J7" s="2"/>
      <c r="K7" s="2"/>
      <c r="L7" s="2"/>
      <c r="M7" s="2"/>
      <c r="N7" s="2"/>
      <c r="O7" s="2"/>
      <c r="P7" s="2"/>
    </row>
    <row r="8" spans="1:29" x14ac:dyDescent="0.2">
      <c r="A8" s="2"/>
      <c r="B8" s="2"/>
      <c r="C8" s="2"/>
      <c r="D8" s="2"/>
      <c r="E8" s="2"/>
      <c r="F8" s="2"/>
      <c r="G8" s="2"/>
      <c r="H8" s="2"/>
      <c r="I8" s="2"/>
      <c r="J8" s="2"/>
      <c r="K8" s="2"/>
      <c r="L8" s="2"/>
      <c r="M8" s="2"/>
      <c r="N8" s="2"/>
      <c r="O8" s="2"/>
      <c r="P8" s="2"/>
    </row>
    <row r="9" spans="1:29" ht="13.5" thickBot="1" x14ac:dyDescent="0.25">
      <c r="A9" s="2"/>
      <c r="B9" s="2"/>
      <c r="C9" s="2"/>
      <c r="D9" s="2"/>
      <c r="E9" s="2"/>
      <c r="F9" s="2"/>
      <c r="G9" s="2"/>
      <c r="H9" s="2"/>
      <c r="I9" s="2"/>
      <c r="J9" s="2"/>
      <c r="K9" s="2"/>
      <c r="L9" s="2"/>
      <c r="M9" s="2"/>
      <c r="N9" s="2"/>
      <c r="O9" s="2"/>
      <c r="P9" s="2"/>
      <c r="Q9" s="2"/>
      <c r="R9" s="2"/>
      <c r="S9" s="2"/>
      <c r="T9" s="2"/>
      <c r="U9" s="2"/>
      <c r="V9" s="2"/>
    </row>
    <row r="10" spans="1:29" ht="13.5" thickBot="1" x14ac:dyDescent="0.25">
      <c r="A10" s="2"/>
      <c r="B10" s="29" t="s">
        <v>20</v>
      </c>
      <c r="C10" s="28" t="s">
        <v>19</v>
      </c>
      <c r="D10" s="28" t="s">
        <v>18</v>
      </c>
      <c r="E10" s="28" t="s">
        <v>17</v>
      </c>
      <c r="F10" s="28" t="s">
        <v>16</v>
      </c>
      <c r="G10" s="2"/>
      <c r="H10" s="2"/>
      <c r="I10" s="2"/>
      <c r="J10" s="2"/>
      <c r="K10" s="2"/>
      <c r="L10" s="2"/>
      <c r="M10" s="2"/>
      <c r="N10" s="2"/>
      <c r="O10" s="2"/>
      <c r="P10" s="2"/>
      <c r="Q10" s="2"/>
      <c r="R10" s="2"/>
      <c r="S10" s="2"/>
      <c r="T10" s="2"/>
      <c r="U10" s="2"/>
      <c r="V10" s="2"/>
    </row>
    <row r="11" spans="1:29" x14ac:dyDescent="0.2">
      <c r="A11" s="2"/>
      <c r="B11" s="20" t="s">
        <v>15</v>
      </c>
      <c r="C11" s="24">
        <v>0</v>
      </c>
      <c r="D11" s="27">
        <v>0.04</v>
      </c>
      <c r="E11" s="24">
        <v>0.04</v>
      </c>
      <c r="F11" s="26"/>
      <c r="G11" s="2"/>
      <c r="H11" s="2"/>
      <c r="I11" s="2"/>
      <c r="J11" s="2"/>
      <c r="K11" s="2"/>
      <c r="L11" s="2"/>
      <c r="M11" s="2"/>
      <c r="N11" s="2"/>
      <c r="O11" s="2"/>
      <c r="P11" s="2"/>
      <c r="Q11" s="2"/>
      <c r="R11" s="2"/>
      <c r="S11" s="2"/>
      <c r="T11" s="2"/>
      <c r="U11" s="2"/>
      <c r="V11" s="2"/>
    </row>
    <row r="12" spans="1:29" x14ac:dyDescent="0.2">
      <c r="A12" s="2"/>
      <c r="B12" s="20" t="s">
        <v>14</v>
      </c>
      <c r="C12" s="22">
        <f>$C$6*(1+C$11)</f>
        <v>2400000</v>
      </c>
      <c r="D12" s="22">
        <f>$C$6*(1+D$11)</f>
        <v>2496000</v>
      </c>
      <c r="E12" s="22">
        <f>$D$12*(1+E11)</f>
        <v>2595840</v>
      </c>
      <c r="F12" s="22">
        <f>SUM(C12:E12)</f>
        <v>7491840</v>
      </c>
      <c r="G12" s="2"/>
      <c r="H12" s="2"/>
      <c r="I12" s="2"/>
      <c r="J12" s="2"/>
      <c r="K12" s="2"/>
      <c r="L12" s="2"/>
      <c r="M12" s="2"/>
      <c r="N12" s="2"/>
      <c r="O12" s="2"/>
      <c r="P12" s="2"/>
      <c r="Q12" s="2"/>
      <c r="R12" s="2"/>
      <c r="S12" s="2"/>
      <c r="T12" s="2"/>
      <c r="U12" s="2"/>
      <c r="V12" s="2"/>
    </row>
    <row r="13" spans="1:29" x14ac:dyDescent="0.2">
      <c r="A13" s="2"/>
      <c r="B13" s="20"/>
      <c r="C13" s="23"/>
      <c r="D13" s="23"/>
      <c r="E13" s="23"/>
      <c r="F13" s="23"/>
      <c r="G13" s="2"/>
      <c r="H13" s="2"/>
      <c r="I13" s="2"/>
      <c r="J13" s="2"/>
      <c r="K13" s="2"/>
      <c r="L13" s="2"/>
      <c r="M13" s="2"/>
      <c r="N13" s="2"/>
      <c r="O13" s="2"/>
      <c r="P13" s="2"/>
      <c r="Q13" s="2"/>
      <c r="R13" s="2"/>
      <c r="S13" s="2"/>
      <c r="T13" s="2"/>
      <c r="U13" s="2"/>
      <c r="V13" s="2"/>
    </row>
    <row r="14" spans="1:29" x14ac:dyDescent="0.2">
      <c r="A14" s="2"/>
      <c r="B14" s="25" t="s">
        <v>13</v>
      </c>
      <c r="C14" s="23"/>
      <c r="D14" s="23"/>
      <c r="E14" s="23"/>
      <c r="F14" s="23"/>
      <c r="G14" s="2"/>
      <c r="H14" s="2"/>
      <c r="I14" s="2"/>
      <c r="J14" s="2"/>
      <c r="K14" s="2"/>
      <c r="L14" s="2"/>
      <c r="M14" s="2"/>
      <c r="N14" s="2"/>
      <c r="O14" s="2"/>
      <c r="P14" s="2"/>
      <c r="Q14" s="2"/>
      <c r="R14" s="2"/>
      <c r="S14" s="2"/>
      <c r="T14" s="2"/>
      <c r="U14" s="2"/>
      <c r="V14" s="2"/>
    </row>
    <row r="15" spans="1:29" x14ac:dyDescent="0.2">
      <c r="A15" s="2"/>
      <c r="B15" s="25" t="s">
        <v>12</v>
      </c>
      <c r="C15" s="23"/>
      <c r="D15" s="23"/>
      <c r="E15" s="23"/>
      <c r="F15" s="23"/>
      <c r="G15" s="2"/>
      <c r="H15" s="2"/>
      <c r="I15" s="2"/>
      <c r="J15" s="2"/>
      <c r="K15" s="2"/>
      <c r="L15" s="2"/>
      <c r="M15" s="2"/>
      <c r="N15" s="2"/>
      <c r="O15" s="2"/>
      <c r="P15" s="2"/>
      <c r="Q15" s="2"/>
      <c r="R15" s="2"/>
      <c r="S15" s="2"/>
      <c r="T15" s="2"/>
      <c r="U15" s="2"/>
      <c r="V15" s="2"/>
    </row>
    <row r="16" spans="1:29" x14ac:dyDescent="0.2">
      <c r="A16" s="2"/>
      <c r="B16" s="21" t="s">
        <v>9</v>
      </c>
      <c r="C16" s="24">
        <v>0.9</v>
      </c>
      <c r="D16" s="24">
        <v>0.8</v>
      </c>
      <c r="E16" s="24">
        <v>0.7</v>
      </c>
      <c r="F16" s="23"/>
      <c r="G16" s="2"/>
      <c r="H16" s="2"/>
      <c r="I16" s="2"/>
      <c r="J16" s="2"/>
      <c r="K16" s="2"/>
      <c r="L16" s="2"/>
      <c r="M16" s="2"/>
      <c r="N16" s="2"/>
      <c r="O16" s="2"/>
      <c r="P16" s="2"/>
      <c r="Q16" s="2"/>
      <c r="R16" s="2"/>
      <c r="S16" s="2"/>
      <c r="T16" s="2"/>
      <c r="U16" s="2"/>
      <c r="V16" s="2"/>
    </row>
    <row r="17" spans="1:22" x14ac:dyDescent="0.2">
      <c r="A17" s="2"/>
      <c r="B17" s="21" t="s">
        <v>11</v>
      </c>
      <c r="C17" s="22">
        <f>C12*C16</f>
        <v>2160000</v>
      </c>
      <c r="D17" s="22">
        <f>D12*D16</f>
        <v>1996800</v>
      </c>
      <c r="E17" s="22">
        <f>E12*E16</f>
        <v>1817088</v>
      </c>
      <c r="F17" s="22">
        <f>SUM(C17:E17)</f>
        <v>5973888</v>
      </c>
      <c r="G17" s="2"/>
      <c r="H17" s="2"/>
      <c r="I17" s="2"/>
      <c r="J17" s="2"/>
      <c r="K17" s="2"/>
      <c r="L17" s="2"/>
      <c r="M17" s="2"/>
      <c r="N17" s="2"/>
      <c r="O17" s="2"/>
      <c r="P17" s="2"/>
      <c r="Q17" s="2"/>
      <c r="R17" s="2"/>
      <c r="S17" s="2"/>
      <c r="T17" s="2"/>
      <c r="U17" s="2"/>
      <c r="V17" s="2"/>
    </row>
    <row r="18" spans="1:22" x14ac:dyDescent="0.2">
      <c r="A18" s="2"/>
      <c r="B18" s="21" t="s">
        <v>7</v>
      </c>
      <c r="C18" s="19">
        <f>C17*$C$5</f>
        <v>75600000</v>
      </c>
      <c r="D18" s="19">
        <f>D17*$C$5</f>
        <v>69888000</v>
      </c>
      <c r="E18" s="19">
        <f>E17*$C$5</f>
        <v>63598080</v>
      </c>
      <c r="F18" s="19">
        <f>SUM(C18:E18)</f>
        <v>209086080</v>
      </c>
      <c r="G18" s="2"/>
      <c r="H18" s="2"/>
      <c r="I18" s="2"/>
      <c r="J18" s="2"/>
      <c r="K18" s="2"/>
      <c r="L18" s="2"/>
      <c r="M18" s="2"/>
      <c r="N18" s="2"/>
      <c r="O18" s="2"/>
      <c r="P18" s="2"/>
      <c r="Q18" s="2"/>
      <c r="R18" s="2"/>
      <c r="S18" s="2"/>
      <c r="T18" s="2"/>
      <c r="U18" s="2"/>
      <c r="V18" s="2"/>
    </row>
    <row r="19" spans="1:22" x14ac:dyDescent="0.2">
      <c r="A19" s="2"/>
      <c r="B19" s="25" t="s">
        <v>10</v>
      </c>
      <c r="C19" s="23"/>
      <c r="D19" s="23"/>
      <c r="E19" s="23"/>
      <c r="F19" s="23"/>
      <c r="G19" s="2"/>
      <c r="H19" s="2"/>
      <c r="I19" s="2"/>
      <c r="J19" s="2"/>
      <c r="K19" s="2"/>
      <c r="L19" s="2"/>
      <c r="M19" s="2"/>
      <c r="N19" s="2"/>
      <c r="O19" s="2"/>
      <c r="P19" s="2"/>
      <c r="Q19" s="2"/>
      <c r="R19" s="2"/>
      <c r="S19" s="2"/>
      <c r="T19" s="2"/>
      <c r="U19" s="2"/>
      <c r="V19" s="2"/>
    </row>
    <row r="20" spans="1:22" x14ac:dyDescent="0.2">
      <c r="A20" s="2"/>
      <c r="B20" s="21" t="s">
        <v>9</v>
      </c>
      <c r="C20" s="24">
        <v>0.1</v>
      </c>
      <c r="D20" s="24">
        <v>0.2</v>
      </c>
      <c r="E20" s="24">
        <v>0.3</v>
      </c>
      <c r="F20" s="23"/>
      <c r="G20" s="2"/>
      <c r="H20" s="2"/>
      <c r="I20" s="2"/>
      <c r="J20" s="2"/>
      <c r="K20" s="2"/>
      <c r="L20" s="2"/>
      <c r="M20" s="2"/>
      <c r="N20" s="2"/>
      <c r="O20" s="2"/>
      <c r="P20" s="2"/>
      <c r="Q20" s="2"/>
      <c r="R20" s="2"/>
      <c r="S20" s="2"/>
      <c r="T20" s="2"/>
      <c r="U20" s="2"/>
      <c r="V20" s="2"/>
    </row>
    <row r="21" spans="1:22" x14ac:dyDescent="0.2">
      <c r="A21" s="2"/>
      <c r="B21" s="21" t="s">
        <v>8</v>
      </c>
      <c r="C21" s="22">
        <f>C12*C20</f>
        <v>240000</v>
      </c>
      <c r="D21" s="22">
        <f>D12*D20</f>
        <v>499200</v>
      </c>
      <c r="E21" s="22">
        <f>E12*E20</f>
        <v>778752</v>
      </c>
      <c r="F21" s="22">
        <f>SUM(C21:E21)</f>
        <v>1517952</v>
      </c>
      <c r="G21" s="2"/>
      <c r="H21" s="2"/>
      <c r="I21" s="2"/>
      <c r="J21" s="2"/>
      <c r="K21" s="2"/>
      <c r="L21" s="2"/>
      <c r="M21" s="2"/>
      <c r="N21" s="2"/>
      <c r="O21" s="2"/>
      <c r="P21" s="2"/>
      <c r="Q21" s="2"/>
      <c r="R21" s="2"/>
      <c r="S21" s="2"/>
      <c r="T21" s="2"/>
      <c r="U21" s="2"/>
      <c r="V21" s="2"/>
    </row>
    <row r="22" spans="1:22" x14ac:dyDescent="0.2">
      <c r="A22" s="2"/>
      <c r="B22" s="21" t="s">
        <v>7</v>
      </c>
      <c r="C22" s="19">
        <f>C21*$C$5</f>
        <v>8400000</v>
      </c>
      <c r="D22" s="19">
        <f>D21*$C$5</f>
        <v>17472000</v>
      </c>
      <c r="E22" s="19">
        <f>E21*$C$5</f>
        <v>27256320</v>
      </c>
      <c r="F22" s="19">
        <f>SUM(C22:E22)</f>
        <v>53128320</v>
      </c>
      <c r="G22" s="2"/>
      <c r="H22" s="2"/>
      <c r="I22" s="2"/>
      <c r="J22" s="2"/>
      <c r="K22" s="2"/>
      <c r="L22" s="2"/>
      <c r="M22" s="2"/>
      <c r="N22" s="2"/>
      <c r="O22" s="2"/>
      <c r="P22" s="2"/>
      <c r="Q22" s="2"/>
      <c r="R22" s="2"/>
      <c r="S22" s="2"/>
      <c r="T22" s="2"/>
      <c r="U22" s="2"/>
      <c r="V22" s="2"/>
    </row>
    <row r="23" spans="1:22" x14ac:dyDescent="0.2">
      <c r="A23" s="2"/>
      <c r="B23" s="21" t="s">
        <v>6</v>
      </c>
      <c r="C23" s="19">
        <f>C22*$C$7</f>
        <v>504000</v>
      </c>
      <c r="D23" s="19">
        <f>D22*$C$7</f>
        <v>1048320</v>
      </c>
      <c r="E23" s="19">
        <f>E22*$C$7</f>
        <v>1635379.2</v>
      </c>
      <c r="F23" s="19">
        <f>SUM(C23:E23)</f>
        <v>3187699.2</v>
      </c>
      <c r="G23" s="2"/>
      <c r="H23" s="2"/>
      <c r="I23" s="2"/>
      <c r="J23" s="2"/>
      <c r="K23" s="2"/>
      <c r="L23" s="2"/>
      <c r="M23" s="2"/>
      <c r="N23" s="2"/>
      <c r="O23" s="2"/>
      <c r="P23" s="2"/>
      <c r="Q23" s="2"/>
      <c r="R23" s="2"/>
      <c r="S23" s="2"/>
      <c r="T23" s="2"/>
      <c r="U23" s="2"/>
      <c r="V23" s="2"/>
    </row>
    <row r="24" spans="1:22" x14ac:dyDescent="0.2">
      <c r="A24" s="2"/>
      <c r="B24" s="20" t="s">
        <v>5</v>
      </c>
      <c r="C24" s="19">
        <f>C22-C23</f>
        <v>7896000</v>
      </c>
      <c r="D24" s="19">
        <f>D22-D23</f>
        <v>16423680</v>
      </c>
      <c r="E24" s="19">
        <f>E22-E23</f>
        <v>25620940.800000001</v>
      </c>
      <c r="F24" s="19">
        <f>SUM(C24:E24)</f>
        <v>49940620.799999997</v>
      </c>
      <c r="G24" s="2"/>
      <c r="H24" s="2"/>
      <c r="I24" s="2"/>
      <c r="J24" s="2"/>
      <c r="K24" s="2"/>
      <c r="L24" s="2"/>
      <c r="M24" s="2"/>
      <c r="N24" s="2"/>
      <c r="O24" s="2"/>
      <c r="P24" s="2"/>
      <c r="Q24" s="2"/>
      <c r="R24" s="2"/>
      <c r="S24" s="2"/>
      <c r="T24" s="2"/>
      <c r="U24" s="2"/>
      <c r="V24" s="2"/>
    </row>
    <row r="25" spans="1:22" ht="13.5" thickBot="1" x14ac:dyDescent="0.25">
      <c r="A25" s="2"/>
      <c r="B25" s="18" t="s">
        <v>4</v>
      </c>
      <c r="C25" s="17">
        <f>C18</f>
        <v>75600000</v>
      </c>
      <c r="D25" s="17">
        <f>D18</f>
        <v>69888000</v>
      </c>
      <c r="E25" s="17">
        <f>E18</f>
        <v>63598080</v>
      </c>
      <c r="F25" s="17">
        <f>SUM(C25:E25)</f>
        <v>209086080</v>
      </c>
      <c r="G25" s="2"/>
      <c r="H25" s="2"/>
      <c r="I25" s="2"/>
      <c r="J25" s="2"/>
      <c r="K25" s="2"/>
      <c r="L25" s="2"/>
      <c r="M25" s="2"/>
      <c r="N25" s="2"/>
      <c r="O25" s="2"/>
      <c r="P25" s="2"/>
      <c r="Q25" s="2"/>
      <c r="R25" s="2"/>
      <c r="S25" s="2"/>
      <c r="T25" s="2"/>
      <c r="U25" s="2"/>
      <c r="V25" s="2"/>
    </row>
    <row r="26" spans="1:22" ht="13.5" thickBot="1" x14ac:dyDescent="0.25">
      <c r="A26" s="2"/>
      <c r="B26" s="16" t="s">
        <v>3</v>
      </c>
      <c r="C26" s="15">
        <f>SUM(C24:C25)</f>
        <v>83496000</v>
      </c>
      <c r="D26" s="15">
        <f>SUM(D24:D25)</f>
        <v>86311680</v>
      </c>
      <c r="E26" s="15">
        <f>SUM(E24:E25)</f>
        <v>89219020.799999997</v>
      </c>
      <c r="F26" s="14">
        <f>SUM(C26:E26)</f>
        <v>259026700.80000001</v>
      </c>
      <c r="G26" s="2"/>
      <c r="H26" s="2"/>
      <c r="I26" s="2"/>
      <c r="J26" s="2"/>
      <c r="K26" s="2"/>
      <c r="L26" s="2"/>
      <c r="M26" s="2"/>
      <c r="N26" s="2"/>
      <c r="O26" s="2"/>
      <c r="P26" s="2"/>
      <c r="Q26" s="2"/>
      <c r="R26" s="2"/>
      <c r="S26" s="2"/>
      <c r="T26" s="2"/>
      <c r="U26" s="2"/>
      <c r="V26" s="2"/>
    </row>
    <row r="27" spans="1:22" x14ac:dyDescent="0.2">
      <c r="A27" s="2"/>
      <c r="B27" s="2"/>
      <c r="C27" s="2"/>
      <c r="D27" s="2"/>
      <c r="E27" s="2"/>
      <c r="F27" s="2"/>
      <c r="G27" s="2"/>
      <c r="H27" s="2"/>
      <c r="I27" s="2"/>
      <c r="J27" s="2"/>
      <c r="K27" s="2"/>
      <c r="L27" s="2"/>
      <c r="M27" s="2"/>
      <c r="N27" s="2"/>
      <c r="O27" s="2"/>
      <c r="P27" s="2"/>
      <c r="Q27" s="2"/>
      <c r="R27" s="2"/>
      <c r="S27" s="2"/>
      <c r="T27" s="2"/>
      <c r="U27" s="2"/>
      <c r="V27" s="2"/>
    </row>
    <row r="28" spans="1:22" x14ac:dyDescent="0.2">
      <c r="A28" s="2"/>
      <c r="B28" s="13" t="s">
        <v>2</v>
      </c>
      <c r="C28" s="13"/>
      <c r="D28" s="13"/>
      <c r="E28" s="13"/>
      <c r="F28" s="2"/>
      <c r="G28" s="2"/>
      <c r="H28" s="2"/>
      <c r="I28" s="2"/>
      <c r="J28" s="2"/>
      <c r="K28" s="2"/>
      <c r="L28" s="2"/>
      <c r="M28" s="2"/>
      <c r="N28" s="2"/>
      <c r="O28" s="2"/>
      <c r="P28" s="2"/>
      <c r="Q28" s="2"/>
      <c r="R28" s="2"/>
      <c r="S28" s="2"/>
      <c r="T28" s="2"/>
      <c r="U28" s="2"/>
      <c r="V28" s="2"/>
    </row>
    <row r="29" spans="1:22" x14ac:dyDescent="0.2">
      <c r="A29" s="2"/>
      <c r="B29" s="2" t="s">
        <v>1</v>
      </c>
      <c r="C29" s="2"/>
      <c r="D29" s="2"/>
      <c r="E29" s="2"/>
      <c r="F29" s="2"/>
      <c r="G29" s="2"/>
      <c r="H29" s="2"/>
      <c r="I29" s="2"/>
      <c r="J29" s="2"/>
      <c r="K29" s="2"/>
      <c r="L29" s="2"/>
      <c r="M29" s="2"/>
      <c r="N29" s="2"/>
      <c r="O29" s="2"/>
      <c r="P29" s="2"/>
      <c r="Q29" s="2"/>
      <c r="R29" s="2"/>
      <c r="S29" s="2"/>
      <c r="T29" s="2"/>
      <c r="U29" s="2"/>
      <c r="V29" s="2"/>
    </row>
    <row r="30" spans="1:22" ht="13.5" thickBot="1" x14ac:dyDescent="0.25">
      <c r="A30" s="2"/>
      <c r="B30" s="2"/>
      <c r="C30" s="2"/>
      <c r="D30" s="2"/>
      <c r="E30" s="2"/>
      <c r="F30" s="2"/>
      <c r="G30" s="2"/>
      <c r="H30" s="2"/>
      <c r="I30" s="2"/>
      <c r="J30" s="2"/>
      <c r="K30" s="2"/>
      <c r="L30" s="2"/>
      <c r="M30" s="2"/>
      <c r="N30" s="2"/>
      <c r="O30" s="2"/>
      <c r="P30" s="2"/>
      <c r="Q30" s="2"/>
    </row>
    <row r="31" spans="1:22" ht="12.75" customHeight="1" x14ac:dyDescent="0.2">
      <c r="A31" s="12" t="s">
        <v>0</v>
      </c>
      <c r="B31" s="11"/>
      <c r="C31" s="11"/>
      <c r="D31" s="11"/>
      <c r="E31" s="11"/>
      <c r="F31" s="10"/>
      <c r="G31" s="9"/>
      <c r="H31" s="2"/>
      <c r="I31" s="2"/>
      <c r="J31" s="2"/>
      <c r="K31" s="2"/>
      <c r="L31" s="2"/>
      <c r="M31" s="2"/>
      <c r="N31" s="2"/>
      <c r="O31" s="2"/>
      <c r="P31" s="2"/>
      <c r="Q31" s="2"/>
    </row>
    <row r="32" spans="1:22" x14ac:dyDescent="0.2">
      <c r="A32" s="8"/>
      <c r="B32" s="7"/>
      <c r="C32" s="7"/>
      <c r="D32" s="7"/>
      <c r="E32" s="7"/>
      <c r="F32" s="6"/>
      <c r="G32" s="9"/>
      <c r="H32" s="2"/>
      <c r="I32" s="2"/>
      <c r="J32" s="2"/>
      <c r="K32" s="2"/>
      <c r="L32" s="2"/>
      <c r="M32" s="2"/>
      <c r="N32" s="2"/>
      <c r="O32" s="2"/>
      <c r="P32" s="2"/>
      <c r="Q32" s="2"/>
    </row>
    <row r="33" spans="1:17" x14ac:dyDescent="0.2">
      <c r="A33" s="8"/>
      <c r="B33" s="7"/>
      <c r="C33" s="7"/>
      <c r="D33" s="7"/>
      <c r="E33" s="7"/>
      <c r="F33" s="6"/>
      <c r="G33" s="9"/>
      <c r="H33" s="2"/>
      <c r="I33" s="2"/>
      <c r="J33" s="2"/>
      <c r="K33" s="2"/>
      <c r="L33" s="2"/>
      <c r="M33" s="2"/>
      <c r="N33" s="2"/>
      <c r="O33" s="2"/>
      <c r="P33" s="2"/>
      <c r="Q33" s="2"/>
    </row>
    <row r="34" spans="1:17" x14ac:dyDescent="0.2">
      <c r="A34" s="8"/>
      <c r="B34" s="7"/>
      <c r="C34" s="7"/>
      <c r="D34" s="7"/>
      <c r="E34" s="7"/>
      <c r="F34" s="6"/>
      <c r="G34" s="9"/>
      <c r="H34" s="2"/>
      <c r="I34" s="2"/>
      <c r="J34" s="2"/>
      <c r="K34" s="2"/>
      <c r="L34" s="2"/>
      <c r="M34" s="2"/>
      <c r="N34" s="2"/>
      <c r="O34" s="2"/>
      <c r="P34" s="2"/>
      <c r="Q34" s="2"/>
    </row>
    <row r="35" spans="1:17" x14ac:dyDescent="0.2">
      <c r="A35" s="8"/>
      <c r="B35" s="7"/>
      <c r="C35" s="7"/>
      <c r="D35" s="7"/>
      <c r="E35" s="7"/>
      <c r="F35" s="6"/>
      <c r="G35" s="9"/>
      <c r="H35" s="2"/>
      <c r="I35" s="2"/>
      <c r="J35" s="2"/>
      <c r="K35" s="2"/>
      <c r="L35" s="2"/>
      <c r="M35" s="2"/>
      <c r="N35" s="2"/>
      <c r="O35" s="2"/>
      <c r="P35" s="2"/>
      <c r="Q35" s="2"/>
    </row>
    <row r="36" spans="1:17" x14ac:dyDescent="0.2">
      <c r="A36" s="8"/>
      <c r="B36" s="7"/>
      <c r="C36" s="7"/>
      <c r="D36" s="7"/>
      <c r="E36" s="7"/>
      <c r="F36" s="6"/>
      <c r="G36" s="2"/>
      <c r="H36" s="2"/>
      <c r="I36" s="2"/>
      <c r="J36" s="2"/>
      <c r="K36" s="2"/>
      <c r="L36" s="2"/>
      <c r="M36" s="2"/>
      <c r="N36" s="2"/>
      <c r="O36" s="2"/>
      <c r="P36" s="2"/>
      <c r="Q36" s="2"/>
    </row>
    <row r="37" spans="1:17" x14ac:dyDescent="0.2">
      <c r="A37" s="8"/>
      <c r="B37" s="7"/>
      <c r="C37" s="7"/>
      <c r="D37" s="7"/>
      <c r="E37" s="7"/>
      <c r="F37" s="6"/>
      <c r="G37" s="2"/>
      <c r="H37" s="2"/>
      <c r="I37" s="2"/>
      <c r="J37" s="2"/>
      <c r="K37" s="2"/>
      <c r="L37" s="2"/>
      <c r="M37" s="2"/>
      <c r="N37" s="2"/>
      <c r="O37" s="2"/>
      <c r="P37" s="2"/>
      <c r="Q37" s="2"/>
    </row>
    <row r="38" spans="1:17" x14ac:dyDescent="0.2">
      <c r="A38" s="8"/>
      <c r="B38" s="7"/>
      <c r="C38" s="7"/>
      <c r="D38" s="7"/>
      <c r="E38" s="7"/>
      <c r="F38" s="6"/>
      <c r="G38" s="2"/>
      <c r="H38" s="2"/>
      <c r="I38" s="2"/>
      <c r="J38" s="2"/>
      <c r="K38" s="2"/>
      <c r="L38" s="2"/>
      <c r="M38" s="2"/>
      <c r="N38" s="2"/>
      <c r="O38" s="2"/>
      <c r="P38" s="2"/>
      <c r="Q38" s="2"/>
    </row>
    <row r="39" spans="1:17" x14ac:dyDescent="0.2">
      <c r="A39" s="8"/>
      <c r="B39" s="7"/>
      <c r="C39" s="7"/>
      <c r="D39" s="7"/>
      <c r="E39" s="7"/>
      <c r="F39" s="6"/>
      <c r="G39" s="2"/>
      <c r="H39" s="2"/>
      <c r="I39" s="2"/>
      <c r="J39" s="2"/>
      <c r="K39" s="2"/>
      <c r="L39" s="2"/>
      <c r="M39" s="2"/>
      <c r="N39" s="2"/>
      <c r="O39" s="2"/>
      <c r="P39" s="2"/>
      <c r="Q39" s="2"/>
    </row>
    <row r="40" spans="1:17" x14ac:dyDescent="0.2">
      <c r="A40" s="8"/>
      <c r="B40" s="7"/>
      <c r="C40" s="7"/>
      <c r="D40" s="7"/>
      <c r="E40" s="7"/>
      <c r="F40" s="6"/>
    </row>
    <row r="41" spans="1:17" x14ac:dyDescent="0.2">
      <c r="A41" s="8"/>
      <c r="B41" s="7"/>
      <c r="C41" s="7"/>
      <c r="D41" s="7"/>
      <c r="E41" s="7"/>
      <c r="F41" s="6"/>
    </row>
    <row r="42" spans="1:17" x14ac:dyDescent="0.2">
      <c r="A42" s="8"/>
      <c r="B42" s="7"/>
      <c r="C42" s="7"/>
      <c r="D42" s="7"/>
      <c r="E42" s="7"/>
      <c r="F42" s="6"/>
    </row>
    <row r="43" spans="1:17" x14ac:dyDescent="0.2">
      <c r="A43" s="8"/>
      <c r="B43" s="7"/>
      <c r="C43" s="7"/>
      <c r="D43" s="7"/>
      <c r="E43" s="7"/>
      <c r="F43" s="6"/>
    </row>
    <row r="44" spans="1:17" x14ac:dyDescent="0.2">
      <c r="A44" s="8"/>
      <c r="B44" s="7"/>
      <c r="C44" s="7"/>
      <c r="D44" s="7"/>
      <c r="E44" s="7"/>
      <c r="F44" s="6"/>
    </row>
    <row r="45" spans="1:17" x14ac:dyDescent="0.2">
      <c r="A45" s="8"/>
      <c r="B45" s="7"/>
      <c r="C45" s="7"/>
      <c r="D45" s="7"/>
      <c r="E45" s="7"/>
      <c r="F45" s="6"/>
    </row>
    <row r="46" spans="1:17" x14ac:dyDescent="0.2">
      <c r="A46" s="8"/>
      <c r="B46" s="7"/>
      <c r="C46" s="7"/>
      <c r="D46" s="7"/>
      <c r="E46" s="7"/>
      <c r="F46" s="6"/>
    </row>
    <row r="47" spans="1:17" x14ac:dyDescent="0.2">
      <c r="A47" s="8"/>
      <c r="B47" s="7"/>
      <c r="C47" s="7"/>
      <c r="D47" s="7"/>
      <c r="E47" s="7"/>
      <c r="F47" s="6"/>
    </row>
    <row r="48" spans="1:17" ht="13.5" thickBot="1" x14ac:dyDescent="0.25">
      <c r="A48" s="5"/>
      <c r="B48" s="4"/>
      <c r="C48" s="4"/>
      <c r="D48" s="4"/>
      <c r="E48" s="4"/>
      <c r="F48" s="3"/>
    </row>
    <row r="49" spans="1:1" x14ac:dyDescent="0.2">
      <c r="A49" s="2"/>
    </row>
  </sheetData>
  <mergeCells count="2">
    <mergeCell ref="B28:E28"/>
    <mergeCell ref="A31:F48"/>
  </mergeCells>
  <pageMargins left="1" right="1" top="1" bottom="1"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1"/>
  <sheetViews>
    <sheetView zoomScale="80" zoomScaleNormal="80" workbookViewId="0">
      <selection activeCell="P504" sqref="P504"/>
    </sheetView>
  </sheetViews>
  <sheetFormatPr defaultRowHeight="15" x14ac:dyDescent="0.25"/>
  <cols>
    <col min="1" max="1" width="11.28515625" style="39" bestFit="1" customWidth="1"/>
    <col min="2" max="2" width="10.7109375" style="39" bestFit="1" customWidth="1"/>
    <col min="3" max="3" width="18" style="39" bestFit="1" customWidth="1"/>
    <col min="4" max="4" width="9.28515625" style="39" bestFit="1" customWidth="1"/>
    <col min="5" max="5" width="10.5703125" style="39" bestFit="1" customWidth="1"/>
    <col min="6" max="6" width="12" style="39" bestFit="1" customWidth="1"/>
    <col min="7" max="7" width="11.5703125" style="40" bestFit="1" customWidth="1"/>
    <col min="8" max="8" width="12.7109375" style="40" bestFit="1" customWidth="1"/>
    <col min="9" max="9" width="11.28515625" style="40" bestFit="1" customWidth="1"/>
    <col min="10" max="10" width="13" style="39" bestFit="1" customWidth="1"/>
    <col min="11" max="11" width="20" style="39" bestFit="1" customWidth="1"/>
    <col min="12" max="12" width="14.85546875" style="39" bestFit="1" customWidth="1"/>
    <col min="13" max="16384" width="9.140625" style="39"/>
  </cols>
  <sheetData>
    <row r="1" spans="1:12" ht="12.75" x14ac:dyDescent="0.2">
      <c r="A1" s="59" t="s">
        <v>61</v>
      </c>
      <c r="B1" s="59" t="s">
        <v>60</v>
      </c>
      <c r="C1" s="59" t="s">
        <v>59</v>
      </c>
      <c r="D1" s="59" t="s">
        <v>58</v>
      </c>
      <c r="E1" s="59" t="s">
        <v>57</v>
      </c>
      <c r="F1" s="59" t="s">
        <v>56</v>
      </c>
      <c r="G1" s="60" t="s">
        <v>55</v>
      </c>
      <c r="H1" s="60" t="s">
        <v>54</v>
      </c>
      <c r="I1" s="60" t="s">
        <v>53</v>
      </c>
      <c r="J1" s="59" t="s">
        <v>52</v>
      </c>
      <c r="K1" s="59" t="s">
        <v>51</v>
      </c>
      <c r="L1" s="59" t="s">
        <v>50</v>
      </c>
    </row>
    <row r="2" spans="1:12" ht="12.75" x14ac:dyDescent="0.2">
      <c r="A2" s="58">
        <v>39817</v>
      </c>
      <c r="B2" s="56">
        <v>22</v>
      </c>
      <c r="C2" s="55" t="s">
        <v>46</v>
      </c>
      <c r="D2" s="56">
        <v>41</v>
      </c>
      <c r="E2" s="57">
        <v>24</v>
      </c>
      <c r="F2" s="57">
        <f>D2*E2</f>
        <v>984</v>
      </c>
      <c r="G2" s="44">
        <v>18</v>
      </c>
      <c r="H2" s="44">
        <f>D2*G2</f>
        <v>738</v>
      </c>
      <c r="I2" s="44">
        <f>F2-H2</f>
        <v>246</v>
      </c>
      <c r="J2" s="56">
        <v>315</v>
      </c>
      <c r="K2" s="55" t="s">
        <v>44</v>
      </c>
      <c r="L2" s="54" t="s">
        <v>38</v>
      </c>
    </row>
    <row r="3" spans="1:12" ht="12.75" x14ac:dyDescent="0.2">
      <c r="A3" s="53">
        <v>39817.229074074072</v>
      </c>
      <c r="B3" s="52">
        <v>16</v>
      </c>
      <c r="C3" s="51" t="s">
        <v>32</v>
      </c>
      <c r="D3" s="52">
        <v>90</v>
      </c>
      <c r="E3" s="48">
        <v>15</v>
      </c>
      <c r="F3" s="48">
        <f>D3*E3</f>
        <v>1350</v>
      </c>
      <c r="G3" s="46">
        <v>14</v>
      </c>
      <c r="H3" s="46">
        <f>D3*G3</f>
        <v>1260</v>
      </c>
      <c r="I3" s="44">
        <f>F3-H3</f>
        <v>90</v>
      </c>
      <c r="J3" s="52">
        <v>315</v>
      </c>
      <c r="K3" s="51" t="s">
        <v>44</v>
      </c>
      <c r="L3" s="50" t="s">
        <v>33</v>
      </c>
    </row>
    <row r="4" spans="1:12" ht="12.75" x14ac:dyDescent="0.2">
      <c r="A4" s="53">
        <v>39818.351168981484</v>
      </c>
      <c r="B4" s="52">
        <v>30</v>
      </c>
      <c r="C4" s="51" t="s">
        <v>39</v>
      </c>
      <c r="D4" s="52">
        <v>27</v>
      </c>
      <c r="E4" s="48">
        <v>12</v>
      </c>
      <c r="F4" s="48">
        <f>D4*E4</f>
        <v>324</v>
      </c>
      <c r="G4" s="46">
        <v>8</v>
      </c>
      <c r="H4" s="46">
        <f>D4*G4</f>
        <v>216</v>
      </c>
      <c r="I4" s="44">
        <f>F4-H4</f>
        <v>108</v>
      </c>
      <c r="J4" s="52">
        <v>233</v>
      </c>
      <c r="K4" s="51" t="s">
        <v>36</v>
      </c>
      <c r="L4" s="50" t="s">
        <v>25</v>
      </c>
    </row>
    <row r="5" spans="1:12" ht="12.75" x14ac:dyDescent="0.2">
      <c r="A5" s="53">
        <v>39819.195324074077</v>
      </c>
      <c r="B5" s="52">
        <v>16</v>
      </c>
      <c r="C5" s="51" t="s">
        <v>32</v>
      </c>
      <c r="D5" s="52">
        <v>67</v>
      </c>
      <c r="E5" s="48">
        <v>15</v>
      </c>
      <c r="F5" s="48">
        <f>D5*E5</f>
        <v>1005</v>
      </c>
      <c r="G5" s="46">
        <v>14</v>
      </c>
      <c r="H5" s="46">
        <f>D5*G5</f>
        <v>938</v>
      </c>
      <c r="I5" s="44">
        <f>F5-H5</f>
        <v>67</v>
      </c>
      <c r="J5" s="52">
        <v>14</v>
      </c>
      <c r="K5" s="51" t="s">
        <v>26</v>
      </c>
      <c r="L5" s="50" t="s">
        <v>33</v>
      </c>
    </row>
    <row r="6" spans="1:12" ht="12.75" x14ac:dyDescent="0.2">
      <c r="A6" s="53">
        <v>39820.305960648147</v>
      </c>
      <c r="B6" s="52">
        <v>2</v>
      </c>
      <c r="C6" s="51" t="s">
        <v>30</v>
      </c>
      <c r="D6" s="52">
        <v>79</v>
      </c>
      <c r="E6" s="48">
        <v>12</v>
      </c>
      <c r="F6" s="48">
        <f>D6*E6</f>
        <v>948</v>
      </c>
      <c r="G6" s="46">
        <v>6</v>
      </c>
      <c r="H6" s="46">
        <f>D6*G6</f>
        <v>474</v>
      </c>
      <c r="I6" s="44">
        <f>F6-H6</f>
        <v>474</v>
      </c>
      <c r="J6" s="52">
        <v>572</v>
      </c>
      <c r="K6" s="51" t="s">
        <v>34</v>
      </c>
      <c r="L6" s="50" t="s">
        <v>25</v>
      </c>
    </row>
    <row r="7" spans="1:12" ht="12.75" x14ac:dyDescent="0.2">
      <c r="A7" s="53">
        <v>39820.360405092593</v>
      </c>
      <c r="B7" s="52">
        <v>16</v>
      </c>
      <c r="C7" s="51" t="s">
        <v>32</v>
      </c>
      <c r="D7" s="52">
        <v>46</v>
      </c>
      <c r="E7" s="48">
        <v>15</v>
      </c>
      <c r="F7" s="48">
        <f>D7*E7</f>
        <v>690</v>
      </c>
      <c r="G7" s="46">
        <v>14</v>
      </c>
      <c r="H7" s="46">
        <f>D7*G7</f>
        <v>644</v>
      </c>
      <c r="I7" s="44">
        <f>F7-H7</f>
        <v>46</v>
      </c>
      <c r="J7" s="52">
        <v>23</v>
      </c>
      <c r="K7" s="51" t="s">
        <v>42</v>
      </c>
      <c r="L7" s="50" t="s">
        <v>25</v>
      </c>
    </row>
    <row r="8" spans="1:12" ht="12.75" x14ac:dyDescent="0.2">
      <c r="A8" s="53">
        <v>39820.614479166667</v>
      </c>
      <c r="B8" s="52">
        <v>16</v>
      </c>
      <c r="C8" s="51" t="s">
        <v>32</v>
      </c>
      <c r="D8" s="52">
        <v>52</v>
      </c>
      <c r="E8" s="48">
        <v>15</v>
      </c>
      <c r="F8" s="48">
        <f>D8*E8</f>
        <v>780</v>
      </c>
      <c r="G8" s="46">
        <v>14</v>
      </c>
      <c r="H8" s="46">
        <f>D8*G8</f>
        <v>728</v>
      </c>
      <c r="I8" s="44">
        <f>F8-H8</f>
        <v>52</v>
      </c>
      <c r="J8" s="52">
        <v>6</v>
      </c>
      <c r="K8" s="51" t="s">
        <v>35</v>
      </c>
      <c r="L8" s="50" t="s">
        <v>33</v>
      </c>
    </row>
    <row r="9" spans="1:12" ht="12.75" x14ac:dyDescent="0.2">
      <c r="A9" s="53">
        <v>39821.642372685186</v>
      </c>
      <c r="B9" s="52">
        <v>30</v>
      </c>
      <c r="C9" s="51" t="s">
        <v>39</v>
      </c>
      <c r="D9" s="52">
        <v>39</v>
      </c>
      <c r="E9" s="48">
        <v>12</v>
      </c>
      <c r="F9" s="48">
        <f>D9*E9</f>
        <v>468</v>
      </c>
      <c r="G9" s="46">
        <v>8</v>
      </c>
      <c r="H9" s="46">
        <f>D9*G9</f>
        <v>312</v>
      </c>
      <c r="I9" s="44">
        <f>F9-H9</f>
        <v>156</v>
      </c>
      <c r="J9" s="52">
        <v>95</v>
      </c>
      <c r="K9" s="51" t="s">
        <v>31</v>
      </c>
      <c r="L9" s="50" t="s">
        <v>25</v>
      </c>
    </row>
    <row r="10" spans="1:12" ht="12.75" x14ac:dyDescent="0.2">
      <c r="A10" s="53">
        <v>39822.457418981481</v>
      </c>
      <c r="B10" s="52">
        <v>16</v>
      </c>
      <c r="C10" s="51" t="s">
        <v>32</v>
      </c>
      <c r="D10" s="52">
        <v>66</v>
      </c>
      <c r="E10" s="48">
        <v>15</v>
      </c>
      <c r="F10" s="48">
        <f>D10*E10</f>
        <v>990</v>
      </c>
      <c r="G10" s="46">
        <v>14</v>
      </c>
      <c r="H10" s="46">
        <f>D10*G10</f>
        <v>924</v>
      </c>
      <c r="I10" s="44">
        <f>F10-H10</f>
        <v>66</v>
      </c>
      <c r="J10" s="52">
        <v>846</v>
      </c>
      <c r="K10" s="51" t="s">
        <v>40</v>
      </c>
      <c r="L10" s="50" t="s">
        <v>25</v>
      </c>
    </row>
    <row r="11" spans="1:12" ht="12.75" x14ac:dyDescent="0.2">
      <c r="A11" s="53">
        <v>39823.019085648149</v>
      </c>
      <c r="B11" s="52">
        <v>16</v>
      </c>
      <c r="C11" s="51" t="s">
        <v>32</v>
      </c>
      <c r="D11" s="52">
        <v>58</v>
      </c>
      <c r="E11" s="48">
        <v>15</v>
      </c>
      <c r="F11" s="48">
        <f>D11*E11</f>
        <v>870</v>
      </c>
      <c r="G11" s="46">
        <v>14</v>
      </c>
      <c r="H11" s="46">
        <f>D11*G11</f>
        <v>812</v>
      </c>
      <c r="I11" s="44">
        <f>F11-H11</f>
        <v>58</v>
      </c>
      <c r="J11" s="52">
        <v>557</v>
      </c>
      <c r="K11" s="51" t="s">
        <v>48</v>
      </c>
      <c r="L11" s="50" t="s">
        <v>25</v>
      </c>
    </row>
    <row r="12" spans="1:12" ht="12.75" x14ac:dyDescent="0.2">
      <c r="A12" s="53">
        <v>39823.452048611114</v>
      </c>
      <c r="B12" s="52">
        <v>39</v>
      </c>
      <c r="C12" s="51" t="s">
        <v>41</v>
      </c>
      <c r="D12" s="52">
        <v>40</v>
      </c>
      <c r="E12" s="48">
        <v>33</v>
      </c>
      <c r="F12" s="48">
        <f>D12*E12</f>
        <v>1320</v>
      </c>
      <c r="G12" s="46">
        <v>28</v>
      </c>
      <c r="H12" s="46">
        <f>D12*G12</f>
        <v>1120</v>
      </c>
      <c r="I12" s="44">
        <f>F12-H12</f>
        <v>200</v>
      </c>
      <c r="J12" s="52">
        <v>315</v>
      </c>
      <c r="K12" s="51" t="s">
        <v>44</v>
      </c>
      <c r="L12" s="50" t="s">
        <v>25</v>
      </c>
    </row>
    <row r="13" spans="1:12" ht="12.75" x14ac:dyDescent="0.2">
      <c r="A13" s="53">
        <v>39824.687048611115</v>
      </c>
      <c r="B13" s="52">
        <v>39</v>
      </c>
      <c r="C13" s="51" t="s">
        <v>41</v>
      </c>
      <c r="D13" s="52">
        <v>71</v>
      </c>
      <c r="E13" s="48">
        <v>33</v>
      </c>
      <c r="F13" s="48">
        <f>D13*E13</f>
        <v>2343</v>
      </c>
      <c r="G13" s="46">
        <v>28</v>
      </c>
      <c r="H13" s="46">
        <f>D13*G13</f>
        <v>1988</v>
      </c>
      <c r="I13" s="44">
        <f>F13-H13</f>
        <v>355</v>
      </c>
      <c r="J13" s="52">
        <v>846</v>
      </c>
      <c r="K13" s="51" t="s">
        <v>40</v>
      </c>
      <c r="L13" s="50" t="s">
        <v>25</v>
      </c>
    </row>
    <row r="14" spans="1:12" ht="12.75" x14ac:dyDescent="0.2">
      <c r="A14" s="53">
        <v>39827.057430555556</v>
      </c>
      <c r="B14" s="52">
        <v>16</v>
      </c>
      <c r="C14" s="51" t="s">
        <v>32</v>
      </c>
      <c r="D14" s="52">
        <v>18</v>
      </c>
      <c r="E14" s="48">
        <v>15</v>
      </c>
      <c r="F14" s="48">
        <f>D14*E14</f>
        <v>270</v>
      </c>
      <c r="G14" s="46">
        <v>14</v>
      </c>
      <c r="H14" s="46">
        <f>D14*G14</f>
        <v>252</v>
      </c>
      <c r="I14" s="44">
        <f>F14-H14</f>
        <v>18</v>
      </c>
      <c r="J14" s="52">
        <v>557</v>
      </c>
      <c r="K14" s="51" t="s">
        <v>48</v>
      </c>
      <c r="L14" s="50" t="s">
        <v>25</v>
      </c>
    </row>
    <row r="15" spans="1:12" ht="12.75" x14ac:dyDescent="0.2">
      <c r="A15" s="53">
        <v>39827.298125000001</v>
      </c>
      <c r="B15" s="52">
        <v>16</v>
      </c>
      <c r="C15" s="51" t="s">
        <v>32</v>
      </c>
      <c r="D15" s="52">
        <v>28</v>
      </c>
      <c r="E15" s="48">
        <v>15</v>
      </c>
      <c r="F15" s="48">
        <f>D15*E15</f>
        <v>420</v>
      </c>
      <c r="G15" s="46">
        <v>14</v>
      </c>
      <c r="H15" s="46">
        <f>D15*G15</f>
        <v>392</v>
      </c>
      <c r="I15" s="44">
        <f>F15-H15</f>
        <v>28</v>
      </c>
      <c r="J15" s="52">
        <v>572</v>
      </c>
      <c r="K15" s="51" t="s">
        <v>34</v>
      </c>
      <c r="L15" s="50" t="s">
        <v>38</v>
      </c>
    </row>
    <row r="16" spans="1:12" ht="12.75" x14ac:dyDescent="0.2">
      <c r="A16" s="53">
        <v>39828.647997685184</v>
      </c>
      <c r="B16" s="52">
        <v>85</v>
      </c>
      <c r="C16" s="51" t="s">
        <v>49</v>
      </c>
      <c r="D16" s="52">
        <v>33</v>
      </c>
      <c r="E16" s="48">
        <v>53</v>
      </c>
      <c r="F16" s="48">
        <f>D16*E16</f>
        <v>1749</v>
      </c>
      <c r="G16" s="46">
        <v>35</v>
      </c>
      <c r="H16" s="46">
        <f>D16*G16</f>
        <v>1155</v>
      </c>
      <c r="I16" s="44">
        <f>F16-H16</f>
        <v>594</v>
      </c>
      <c r="J16" s="52">
        <v>14</v>
      </c>
      <c r="K16" s="51" t="s">
        <v>26</v>
      </c>
      <c r="L16" s="50" t="s">
        <v>33</v>
      </c>
    </row>
    <row r="17" spans="1:12" ht="12.75" x14ac:dyDescent="0.2">
      <c r="A17" s="53">
        <v>39828.81349537037</v>
      </c>
      <c r="B17" s="52">
        <v>100</v>
      </c>
      <c r="C17" s="51" t="s">
        <v>45</v>
      </c>
      <c r="D17" s="52">
        <v>14</v>
      </c>
      <c r="E17" s="48">
        <v>8</v>
      </c>
      <c r="F17" s="48">
        <f>D17*E17</f>
        <v>112</v>
      </c>
      <c r="G17" s="46">
        <v>4</v>
      </c>
      <c r="H17" s="46">
        <f>D17*G17</f>
        <v>56</v>
      </c>
      <c r="I17" s="44">
        <f>F17-H17</f>
        <v>56</v>
      </c>
      <c r="J17" s="52">
        <v>14</v>
      </c>
      <c r="K17" s="51" t="s">
        <v>26</v>
      </c>
      <c r="L17" s="50" t="s">
        <v>25</v>
      </c>
    </row>
    <row r="18" spans="1:12" ht="12.75" x14ac:dyDescent="0.2">
      <c r="A18" s="53">
        <v>39829.54859953704</v>
      </c>
      <c r="B18" s="52">
        <v>100</v>
      </c>
      <c r="C18" s="51" t="s">
        <v>45</v>
      </c>
      <c r="D18" s="52">
        <v>72</v>
      </c>
      <c r="E18" s="48">
        <v>8</v>
      </c>
      <c r="F18" s="48">
        <f>D18*E18</f>
        <v>576</v>
      </c>
      <c r="G18" s="46">
        <v>4</v>
      </c>
      <c r="H18" s="46">
        <f>D18*G18</f>
        <v>288</v>
      </c>
      <c r="I18" s="44">
        <f>F18-H18</f>
        <v>288</v>
      </c>
      <c r="J18" s="52">
        <v>95</v>
      </c>
      <c r="K18" s="51" t="s">
        <v>31</v>
      </c>
      <c r="L18" s="50" t="s">
        <v>33</v>
      </c>
    </row>
    <row r="19" spans="1:12" ht="12.75" x14ac:dyDescent="0.2">
      <c r="A19" s="53">
        <v>39831.008715277778</v>
      </c>
      <c r="B19" s="52">
        <v>100</v>
      </c>
      <c r="C19" s="51" t="s">
        <v>45</v>
      </c>
      <c r="D19" s="52">
        <v>10</v>
      </c>
      <c r="E19" s="48">
        <v>8</v>
      </c>
      <c r="F19" s="48">
        <f>D19*E19</f>
        <v>80</v>
      </c>
      <c r="G19" s="46">
        <v>4</v>
      </c>
      <c r="H19" s="46">
        <f>D19*G19</f>
        <v>40</v>
      </c>
      <c r="I19" s="44">
        <f>F19-H19</f>
        <v>40</v>
      </c>
      <c r="J19" s="52">
        <v>95</v>
      </c>
      <c r="K19" s="51" t="s">
        <v>31</v>
      </c>
      <c r="L19" s="50" t="s">
        <v>25</v>
      </c>
    </row>
    <row r="20" spans="1:12" ht="12.75" x14ac:dyDescent="0.2">
      <c r="A20" s="53">
        <v>39831.294907407406</v>
      </c>
      <c r="B20" s="52">
        <v>16</v>
      </c>
      <c r="C20" s="51" t="s">
        <v>32</v>
      </c>
      <c r="D20" s="52">
        <v>42</v>
      </c>
      <c r="E20" s="48">
        <v>15</v>
      </c>
      <c r="F20" s="48">
        <f>D20*E20</f>
        <v>630</v>
      </c>
      <c r="G20" s="46">
        <v>14</v>
      </c>
      <c r="H20" s="46">
        <f>D20*G20</f>
        <v>588</v>
      </c>
      <c r="I20" s="44">
        <f>F20-H20</f>
        <v>42</v>
      </c>
      <c r="J20" s="52">
        <v>14</v>
      </c>
      <c r="K20" s="51" t="s">
        <v>26</v>
      </c>
      <c r="L20" s="50" t="s">
        <v>33</v>
      </c>
    </row>
    <row r="21" spans="1:12" ht="12.75" x14ac:dyDescent="0.2">
      <c r="A21" s="53">
        <v>39833.608680555553</v>
      </c>
      <c r="B21" s="52">
        <v>4</v>
      </c>
      <c r="C21" s="51" t="s">
        <v>27</v>
      </c>
      <c r="D21" s="52">
        <v>48</v>
      </c>
      <c r="E21" s="48">
        <v>9</v>
      </c>
      <c r="F21" s="48">
        <f>D21*E21</f>
        <v>432</v>
      </c>
      <c r="G21" s="46">
        <v>7</v>
      </c>
      <c r="H21" s="46">
        <f>D21*G21</f>
        <v>336</v>
      </c>
      <c r="I21" s="44">
        <f>F21-H21</f>
        <v>96</v>
      </c>
      <c r="J21" s="52">
        <v>23</v>
      </c>
      <c r="K21" s="51" t="s">
        <v>42</v>
      </c>
      <c r="L21" s="50" t="s">
        <v>25</v>
      </c>
    </row>
    <row r="22" spans="1:12" ht="12.75" x14ac:dyDescent="0.2">
      <c r="A22" s="53">
        <v>39834.158067129632</v>
      </c>
      <c r="B22" s="52">
        <v>31</v>
      </c>
      <c r="C22" s="51" t="s">
        <v>29</v>
      </c>
      <c r="D22" s="52">
        <v>29</v>
      </c>
      <c r="E22" s="48">
        <v>21</v>
      </c>
      <c r="F22" s="48">
        <f>D22*E22</f>
        <v>609</v>
      </c>
      <c r="G22" s="46">
        <v>12</v>
      </c>
      <c r="H22" s="46">
        <f>D22*G22</f>
        <v>348</v>
      </c>
      <c r="I22" s="44">
        <f>F22-H22</f>
        <v>261</v>
      </c>
      <c r="J22" s="52">
        <v>846</v>
      </c>
      <c r="K22" s="51" t="s">
        <v>40</v>
      </c>
      <c r="L22" s="50" t="s">
        <v>33</v>
      </c>
    </row>
    <row r="23" spans="1:12" ht="12.75" x14ac:dyDescent="0.2">
      <c r="A23" s="53">
        <v>39834.565798611111</v>
      </c>
      <c r="B23" s="52">
        <v>22</v>
      </c>
      <c r="C23" s="51" t="s">
        <v>46</v>
      </c>
      <c r="D23" s="52">
        <v>10</v>
      </c>
      <c r="E23" s="48">
        <v>24</v>
      </c>
      <c r="F23" s="48">
        <f>D23*E23</f>
        <v>240</v>
      </c>
      <c r="G23" s="46">
        <v>18</v>
      </c>
      <c r="H23" s="46">
        <f>D23*G23</f>
        <v>180</v>
      </c>
      <c r="I23" s="44">
        <f>F23-H23</f>
        <v>60</v>
      </c>
      <c r="J23" s="52">
        <v>95</v>
      </c>
      <c r="K23" s="51" t="s">
        <v>31</v>
      </c>
      <c r="L23" s="50" t="s">
        <v>38</v>
      </c>
    </row>
    <row r="24" spans="1:12" ht="12.75" x14ac:dyDescent="0.2">
      <c r="A24" s="53">
        <v>39836.445775462962</v>
      </c>
      <c r="B24" s="52">
        <v>2</v>
      </c>
      <c r="C24" s="51" t="s">
        <v>30</v>
      </c>
      <c r="D24" s="52">
        <v>98</v>
      </c>
      <c r="E24" s="48">
        <v>12</v>
      </c>
      <c r="F24" s="48">
        <f>D24*E24</f>
        <v>1176</v>
      </c>
      <c r="G24" s="46">
        <v>6</v>
      </c>
      <c r="H24" s="46">
        <f>D24*G24</f>
        <v>588</v>
      </c>
      <c r="I24" s="44">
        <f>F24-H24</f>
        <v>588</v>
      </c>
      <c r="J24" s="52">
        <v>23</v>
      </c>
      <c r="K24" s="51" t="s">
        <v>42</v>
      </c>
      <c r="L24" s="50" t="s">
        <v>33</v>
      </c>
    </row>
    <row r="25" spans="1:12" ht="12.75" x14ac:dyDescent="0.2">
      <c r="A25" s="53">
        <v>39837.871388888889</v>
      </c>
      <c r="B25" s="52">
        <v>22</v>
      </c>
      <c r="C25" s="51" t="s">
        <v>46</v>
      </c>
      <c r="D25" s="52">
        <v>45</v>
      </c>
      <c r="E25" s="48">
        <v>24</v>
      </c>
      <c r="F25" s="48">
        <f>D25*E25</f>
        <v>1080</v>
      </c>
      <c r="G25" s="46">
        <v>18</v>
      </c>
      <c r="H25" s="46">
        <f>D25*G25</f>
        <v>810</v>
      </c>
      <c r="I25" s="44">
        <f>F25-H25</f>
        <v>270</v>
      </c>
      <c r="J25" s="52">
        <v>557</v>
      </c>
      <c r="K25" s="51" t="s">
        <v>48</v>
      </c>
      <c r="L25" s="50" t="s">
        <v>25</v>
      </c>
    </row>
    <row r="26" spans="1:12" ht="12.75" x14ac:dyDescent="0.2">
      <c r="A26" s="53">
        <v>39839.476493055554</v>
      </c>
      <c r="B26" s="52">
        <v>16</v>
      </c>
      <c r="C26" s="51" t="s">
        <v>32</v>
      </c>
      <c r="D26" s="52">
        <v>58</v>
      </c>
      <c r="E26" s="48">
        <v>15</v>
      </c>
      <c r="F26" s="48">
        <f>D26*E26</f>
        <v>870</v>
      </c>
      <c r="G26" s="46">
        <v>14</v>
      </c>
      <c r="H26" s="46">
        <f>D26*G26</f>
        <v>812</v>
      </c>
      <c r="I26" s="44">
        <f>F26-H26</f>
        <v>58</v>
      </c>
      <c r="J26" s="52">
        <v>23</v>
      </c>
      <c r="K26" s="51" t="s">
        <v>42</v>
      </c>
      <c r="L26" s="50" t="s">
        <v>25</v>
      </c>
    </row>
    <row r="27" spans="1:12" ht="12.75" x14ac:dyDescent="0.2">
      <c r="A27" s="53">
        <v>39840.941435185188</v>
      </c>
      <c r="B27" s="52">
        <v>100</v>
      </c>
      <c r="C27" s="51" t="s">
        <v>45</v>
      </c>
      <c r="D27" s="52">
        <v>66</v>
      </c>
      <c r="E27" s="48">
        <v>8</v>
      </c>
      <c r="F27" s="48">
        <f>D27*E27</f>
        <v>528</v>
      </c>
      <c r="G27" s="46">
        <v>4</v>
      </c>
      <c r="H27" s="46">
        <f>D27*G27</f>
        <v>264</v>
      </c>
      <c r="I27" s="44">
        <f>F27-H27</f>
        <v>264</v>
      </c>
      <c r="J27" s="52">
        <v>572</v>
      </c>
      <c r="K27" s="51" t="s">
        <v>34</v>
      </c>
      <c r="L27" s="50" t="s">
        <v>25</v>
      </c>
    </row>
    <row r="28" spans="1:12" ht="12.75" x14ac:dyDescent="0.2">
      <c r="A28" s="53">
        <v>39841.495358796295</v>
      </c>
      <c r="B28" s="52">
        <v>31</v>
      </c>
      <c r="C28" s="51" t="s">
        <v>29</v>
      </c>
      <c r="D28" s="52">
        <v>85</v>
      </c>
      <c r="E28" s="48">
        <v>21</v>
      </c>
      <c r="F28" s="48">
        <f>D28*E28</f>
        <v>1785</v>
      </c>
      <c r="G28" s="46">
        <v>12</v>
      </c>
      <c r="H28" s="46">
        <f>D28*G28</f>
        <v>1020</v>
      </c>
      <c r="I28" s="44">
        <f>F28-H28</f>
        <v>765</v>
      </c>
      <c r="J28" s="52">
        <v>6</v>
      </c>
      <c r="K28" s="51" t="s">
        <v>35</v>
      </c>
      <c r="L28" s="50" t="s">
        <v>25</v>
      </c>
    </row>
    <row r="29" spans="1:12" ht="12.75" x14ac:dyDescent="0.2">
      <c r="A29" s="53">
        <v>39841.873645833337</v>
      </c>
      <c r="B29" s="52">
        <v>22</v>
      </c>
      <c r="C29" s="51" t="s">
        <v>46</v>
      </c>
      <c r="D29" s="52">
        <v>12</v>
      </c>
      <c r="E29" s="48">
        <v>24</v>
      </c>
      <c r="F29" s="48">
        <f>D29*E29</f>
        <v>288</v>
      </c>
      <c r="G29" s="46">
        <v>18</v>
      </c>
      <c r="H29" s="46">
        <f>D29*G29</f>
        <v>216</v>
      </c>
      <c r="I29" s="44">
        <f>F29-H29</f>
        <v>72</v>
      </c>
      <c r="J29" s="52">
        <v>846</v>
      </c>
      <c r="K29" s="51" t="s">
        <v>40</v>
      </c>
      <c r="L29" s="50" t="s">
        <v>38</v>
      </c>
    </row>
    <row r="30" spans="1:12" ht="12.75" x14ac:dyDescent="0.2">
      <c r="A30" s="53">
        <v>39842.385231481479</v>
      </c>
      <c r="B30" s="52">
        <v>4</v>
      </c>
      <c r="C30" s="51" t="s">
        <v>27</v>
      </c>
      <c r="D30" s="52">
        <v>40</v>
      </c>
      <c r="E30" s="48">
        <v>9</v>
      </c>
      <c r="F30" s="48">
        <f>D30*E30</f>
        <v>360</v>
      </c>
      <c r="G30" s="46">
        <v>7</v>
      </c>
      <c r="H30" s="46">
        <f>D30*G30</f>
        <v>280</v>
      </c>
      <c r="I30" s="44">
        <f>F30-H30</f>
        <v>80</v>
      </c>
      <c r="J30" s="52">
        <v>6</v>
      </c>
      <c r="K30" s="51" t="s">
        <v>35</v>
      </c>
      <c r="L30" s="50" t="s">
        <v>33</v>
      </c>
    </row>
    <row r="31" spans="1:12" ht="12.75" x14ac:dyDescent="0.2">
      <c r="A31" s="53">
        <v>39842.539594907408</v>
      </c>
      <c r="B31" s="52">
        <v>31</v>
      </c>
      <c r="C31" s="51" t="s">
        <v>29</v>
      </c>
      <c r="D31" s="52">
        <v>5</v>
      </c>
      <c r="E31" s="48">
        <v>21</v>
      </c>
      <c r="F31" s="48">
        <f>D31*E31</f>
        <v>105</v>
      </c>
      <c r="G31" s="46">
        <v>12</v>
      </c>
      <c r="H31" s="46">
        <f>D31*G31</f>
        <v>60</v>
      </c>
      <c r="I31" s="44">
        <f>F31-H31</f>
        <v>45</v>
      </c>
      <c r="J31" s="52">
        <v>6</v>
      </c>
      <c r="K31" s="51" t="s">
        <v>35</v>
      </c>
      <c r="L31" s="50" t="s">
        <v>33</v>
      </c>
    </row>
    <row r="32" spans="1:12" ht="12.75" x14ac:dyDescent="0.2">
      <c r="A32" s="53">
        <v>39842.978043981479</v>
      </c>
      <c r="B32" s="52">
        <v>16</v>
      </c>
      <c r="C32" s="51" t="s">
        <v>32</v>
      </c>
      <c r="D32" s="52">
        <v>49</v>
      </c>
      <c r="E32" s="48">
        <v>15</v>
      </c>
      <c r="F32" s="48">
        <f>D32*E32</f>
        <v>735</v>
      </c>
      <c r="G32" s="46">
        <v>14</v>
      </c>
      <c r="H32" s="46">
        <f>D32*G32</f>
        <v>686</v>
      </c>
      <c r="I32" s="44">
        <f>F32-H32</f>
        <v>49</v>
      </c>
      <c r="J32" s="52">
        <v>572</v>
      </c>
      <c r="K32" s="51" t="s">
        <v>34</v>
      </c>
      <c r="L32" s="50" t="s">
        <v>25</v>
      </c>
    </row>
    <row r="33" spans="1:12" ht="12.75" x14ac:dyDescent="0.2">
      <c r="A33" s="53">
        <v>39842.990069444444</v>
      </c>
      <c r="B33" s="52">
        <v>30</v>
      </c>
      <c r="C33" s="51" t="s">
        <v>39</v>
      </c>
      <c r="D33" s="52">
        <v>13</v>
      </c>
      <c r="E33" s="48">
        <v>12</v>
      </c>
      <c r="F33" s="48">
        <f>D33*E33</f>
        <v>156</v>
      </c>
      <c r="G33" s="46">
        <v>8</v>
      </c>
      <c r="H33" s="46">
        <f>D33*G33</f>
        <v>104</v>
      </c>
      <c r="I33" s="44">
        <f>F33-H33</f>
        <v>52</v>
      </c>
      <c r="J33" s="52">
        <v>14</v>
      </c>
      <c r="K33" s="51" t="s">
        <v>26</v>
      </c>
      <c r="L33" s="50" t="s">
        <v>25</v>
      </c>
    </row>
    <row r="34" spans="1:12" ht="12.75" x14ac:dyDescent="0.2">
      <c r="A34" s="53">
        <v>39844.468252314815</v>
      </c>
      <c r="B34" s="52">
        <v>100</v>
      </c>
      <c r="C34" s="51" t="s">
        <v>45</v>
      </c>
      <c r="D34" s="52">
        <v>38</v>
      </c>
      <c r="E34" s="48">
        <v>8</v>
      </c>
      <c r="F34" s="48">
        <f>D34*E34</f>
        <v>304</v>
      </c>
      <c r="G34" s="46">
        <v>4</v>
      </c>
      <c r="H34" s="46">
        <f>D34*G34</f>
        <v>152</v>
      </c>
      <c r="I34" s="44">
        <f>F34-H34</f>
        <v>152</v>
      </c>
      <c r="J34" s="52">
        <v>95</v>
      </c>
      <c r="K34" s="51" t="s">
        <v>31</v>
      </c>
      <c r="L34" s="50" t="s">
        <v>38</v>
      </c>
    </row>
    <row r="35" spans="1:12" ht="12.75" x14ac:dyDescent="0.2">
      <c r="A35" s="53">
        <v>39844.700949074075</v>
      </c>
      <c r="B35" s="52">
        <v>16</v>
      </c>
      <c r="C35" s="51" t="s">
        <v>32</v>
      </c>
      <c r="D35" s="52">
        <v>51</v>
      </c>
      <c r="E35" s="48">
        <v>15</v>
      </c>
      <c r="F35" s="48">
        <f>D35*E35</f>
        <v>765</v>
      </c>
      <c r="G35" s="46">
        <v>14</v>
      </c>
      <c r="H35" s="46">
        <f>D35*G35</f>
        <v>714</v>
      </c>
      <c r="I35" s="44">
        <f>F35-H35</f>
        <v>51</v>
      </c>
      <c r="J35" s="52">
        <v>23</v>
      </c>
      <c r="K35" s="51" t="s">
        <v>42</v>
      </c>
      <c r="L35" s="50" t="s">
        <v>25</v>
      </c>
    </row>
    <row r="36" spans="1:12" ht="12.75" x14ac:dyDescent="0.2">
      <c r="A36" s="53">
        <v>39846.283865740741</v>
      </c>
      <c r="B36" s="52">
        <v>30</v>
      </c>
      <c r="C36" s="51" t="s">
        <v>39</v>
      </c>
      <c r="D36" s="52">
        <v>85</v>
      </c>
      <c r="E36" s="48">
        <v>12</v>
      </c>
      <c r="F36" s="48">
        <f>D36*E36</f>
        <v>1020</v>
      </c>
      <c r="G36" s="46">
        <v>8</v>
      </c>
      <c r="H36" s="46">
        <f>D36*G36</f>
        <v>680</v>
      </c>
      <c r="I36" s="44">
        <f>F36-H36</f>
        <v>340</v>
      </c>
      <c r="J36" s="52">
        <v>572</v>
      </c>
      <c r="K36" s="51" t="s">
        <v>34</v>
      </c>
      <c r="L36" s="50" t="s">
        <v>25</v>
      </c>
    </row>
    <row r="37" spans="1:12" ht="12.75" x14ac:dyDescent="0.2">
      <c r="A37" s="53">
        <v>39846.947094907409</v>
      </c>
      <c r="B37" s="52">
        <v>16</v>
      </c>
      <c r="C37" s="51" t="s">
        <v>32</v>
      </c>
      <c r="D37" s="52">
        <v>82</v>
      </c>
      <c r="E37" s="48">
        <v>15</v>
      </c>
      <c r="F37" s="48">
        <f>D37*E37</f>
        <v>1230</v>
      </c>
      <c r="G37" s="46">
        <v>14</v>
      </c>
      <c r="H37" s="46">
        <f>D37*G37</f>
        <v>1148</v>
      </c>
      <c r="I37" s="44">
        <f>F37-H37</f>
        <v>82</v>
      </c>
      <c r="J37" s="52">
        <v>14</v>
      </c>
      <c r="K37" s="51" t="s">
        <v>26</v>
      </c>
      <c r="L37" s="50" t="s">
        <v>25</v>
      </c>
    </row>
    <row r="38" spans="1:12" ht="12.75" x14ac:dyDescent="0.2">
      <c r="A38" s="53">
        <v>39848.971504629626</v>
      </c>
      <c r="B38" s="52">
        <v>39</v>
      </c>
      <c r="C38" s="51" t="s">
        <v>41</v>
      </c>
      <c r="D38" s="52">
        <v>64</v>
      </c>
      <c r="E38" s="48">
        <v>33</v>
      </c>
      <c r="F38" s="48">
        <f>D38*E38</f>
        <v>2112</v>
      </c>
      <c r="G38" s="46">
        <v>28</v>
      </c>
      <c r="H38" s="46">
        <f>D38*G38</f>
        <v>1792</v>
      </c>
      <c r="I38" s="44">
        <f>F38-H38</f>
        <v>320</v>
      </c>
      <c r="J38" s="52">
        <v>846</v>
      </c>
      <c r="K38" s="51" t="s">
        <v>40</v>
      </c>
      <c r="L38" s="50" t="s">
        <v>25</v>
      </c>
    </row>
    <row r="39" spans="1:12" ht="12.75" x14ac:dyDescent="0.2">
      <c r="A39" s="53">
        <v>39849.572384259256</v>
      </c>
      <c r="B39" s="52">
        <v>22</v>
      </c>
      <c r="C39" s="51" t="s">
        <v>46</v>
      </c>
      <c r="D39" s="52">
        <v>22</v>
      </c>
      <c r="E39" s="48">
        <v>24</v>
      </c>
      <c r="F39" s="48">
        <f>D39*E39</f>
        <v>528</v>
      </c>
      <c r="G39" s="46">
        <v>18</v>
      </c>
      <c r="H39" s="46">
        <f>D39*G39</f>
        <v>396</v>
      </c>
      <c r="I39" s="44">
        <f>F39-H39</f>
        <v>132</v>
      </c>
      <c r="J39" s="52">
        <v>846</v>
      </c>
      <c r="K39" s="51" t="s">
        <v>40</v>
      </c>
      <c r="L39" s="50" t="s">
        <v>38</v>
      </c>
    </row>
    <row r="40" spans="1:12" ht="12.75" x14ac:dyDescent="0.2">
      <c r="A40" s="53">
        <v>39849.828715277778</v>
      </c>
      <c r="B40" s="52">
        <v>16</v>
      </c>
      <c r="C40" s="51" t="s">
        <v>32</v>
      </c>
      <c r="D40" s="52">
        <v>74</v>
      </c>
      <c r="E40" s="48">
        <v>15</v>
      </c>
      <c r="F40" s="48">
        <f>D40*E40</f>
        <v>1110</v>
      </c>
      <c r="G40" s="46">
        <v>14</v>
      </c>
      <c r="H40" s="46">
        <f>D40*G40</f>
        <v>1036</v>
      </c>
      <c r="I40" s="44">
        <f>F40-H40</f>
        <v>74</v>
      </c>
      <c r="J40" s="52">
        <v>6</v>
      </c>
      <c r="K40" s="51" t="s">
        <v>35</v>
      </c>
      <c r="L40" s="50" t="s">
        <v>25</v>
      </c>
    </row>
    <row r="41" spans="1:12" ht="12.75" x14ac:dyDescent="0.2">
      <c r="A41" s="53">
        <v>39849.887291666666</v>
      </c>
      <c r="B41" s="52">
        <v>4</v>
      </c>
      <c r="C41" s="51" t="s">
        <v>27</v>
      </c>
      <c r="D41" s="52">
        <v>13</v>
      </c>
      <c r="E41" s="48">
        <v>9</v>
      </c>
      <c r="F41" s="48">
        <f>D41*E41</f>
        <v>117</v>
      </c>
      <c r="G41" s="46">
        <v>7</v>
      </c>
      <c r="H41" s="46">
        <f>D41*G41</f>
        <v>91</v>
      </c>
      <c r="I41" s="44">
        <f>F41-H41</f>
        <v>26</v>
      </c>
      <c r="J41" s="52">
        <v>686</v>
      </c>
      <c r="K41" s="51" t="s">
        <v>28</v>
      </c>
      <c r="L41" s="50" t="s">
        <v>33</v>
      </c>
    </row>
    <row r="42" spans="1:12" ht="12.75" x14ac:dyDescent="0.2">
      <c r="A42" s="53">
        <v>39849.941446759258</v>
      </c>
      <c r="B42" s="52">
        <v>4</v>
      </c>
      <c r="C42" s="51" t="s">
        <v>27</v>
      </c>
      <c r="D42" s="52">
        <v>64</v>
      </c>
      <c r="E42" s="48">
        <v>9</v>
      </c>
      <c r="F42" s="48">
        <f>D42*E42</f>
        <v>576</v>
      </c>
      <c r="G42" s="46">
        <v>7</v>
      </c>
      <c r="H42" s="46">
        <f>D42*G42</f>
        <v>448</v>
      </c>
      <c r="I42" s="44">
        <f>F42-H42</f>
        <v>128</v>
      </c>
      <c r="J42" s="52">
        <v>6</v>
      </c>
      <c r="K42" s="51" t="s">
        <v>35</v>
      </c>
      <c r="L42" s="50" t="s">
        <v>25</v>
      </c>
    </row>
    <row r="43" spans="1:12" ht="12.75" x14ac:dyDescent="0.2">
      <c r="A43" s="53">
        <v>39850.522986111115</v>
      </c>
      <c r="B43" s="52">
        <v>31</v>
      </c>
      <c r="C43" s="51" t="s">
        <v>29</v>
      </c>
      <c r="D43" s="52">
        <v>59</v>
      </c>
      <c r="E43" s="48">
        <v>21</v>
      </c>
      <c r="F43" s="48">
        <f>D43*E43</f>
        <v>1239</v>
      </c>
      <c r="G43" s="46">
        <v>12</v>
      </c>
      <c r="H43" s="46">
        <f>D43*G43</f>
        <v>708</v>
      </c>
      <c r="I43" s="44">
        <f>F43-H43</f>
        <v>531</v>
      </c>
      <c r="J43" s="52">
        <v>23</v>
      </c>
      <c r="K43" s="51" t="s">
        <v>42</v>
      </c>
      <c r="L43" s="50" t="s">
        <v>33</v>
      </c>
    </row>
    <row r="44" spans="1:12" ht="12.75" x14ac:dyDescent="0.2">
      <c r="A44" s="53">
        <v>39851.190925925926</v>
      </c>
      <c r="B44" s="52">
        <v>6</v>
      </c>
      <c r="C44" s="51" t="s">
        <v>43</v>
      </c>
      <c r="D44" s="52">
        <v>12</v>
      </c>
      <c r="E44" s="48">
        <v>55</v>
      </c>
      <c r="F44" s="48">
        <f>D44*E44</f>
        <v>660</v>
      </c>
      <c r="G44" s="46">
        <v>25</v>
      </c>
      <c r="H44" s="46">
        <f>D44*G44</f>
        <v>300</v>
      </c>
      <c r="I44" s="44">
        <f>F44-H44</f>
        <v>360</v>
      </c>
      <c r="J44" s="52">
        <v>6</v>
      </c>
      <c r="K44" s="51" t="s">
        <v>35</v>
      </c>
      <c r="L44" s="50" t="s">
        <v>25</v>
      </c>
    </row>
    <row r="45" spans="1:12" ht="12.75" x14ac:dyDescent="0.2">
      <c r="A45" s="53">
        <v>39853.014432870368</v>
      </c>
      <c r="B45" s="52">
        <v>16</v>
      </c>
      <c r="C45" s="51" t="s">
        <v>32</v>
      </c>
      <c r="D45" s="52">
        <v>7</v>
      </c>
      <c r="E45" s="48">
        <v>15</v>
      </c>
      <c r="F45" s="48">
        <f>D45*E45</f>
        <v>105</v>
      </c>
      <c r="G45" s="46">
        <v>14</v>
      </c>
      <c r="H45" s="46">
        <f>D45*G45</f>
        <v>98</v>
      </c>
      <c r="I45" s="44">
        <f>F45-H45</f>
        <v>7</v>
      </c>
      <c r="J45" s="52">
        <v>95</v>
      </c>
      <c r="K45" s="51" t="s">
        <v>31</v>
      </c>
      <c r="L45" s="50" t="s">
        <v>38</v>
      </c>
    </row>
    <row r="46" spans="1:12" ht="12.75" x14ac:dyDescent="0.2">
      <c r="A46" s="53">
        <v>39853.033738425926</v>
      </c>
      <c r="B46" s="52">
        <v>100</v>
      </c>
      <c r="C46" s="51" t="s">
        <v>45</v>
      </c>
      <c r="D46" s="52">
        <v>14</v>
      </c>
      <c r="E46" s="48">
        <v>8</v>
      </c>
      <c r="F46" s="48">
        <f>D46*E46</f>
        <v>112</v>
      </c>
      <c r="G46" s="46">
        <v>4</v>
      </c>
      <c r="H46" s="46">
        <f>D46*G46</f>
        <v>56</v>
      </c>
      <c r="I46" s="44">
        <f>F46-H46</f>
        <v>56</v>
      </c>
      <c r="J46" s="52">
        <v>95</v>
      </c>
      <c r="K46" s="51" t="s">
        <v>31</v>
      </c>
      <c r="L46" s="50" t="s">
        <v>25</v>
      </c>
    </row>
    <row r="47" spans="1:12" ht="12.75" x14ac:dyDescent="0.2">
      <c r="A47" s="53">
        <v>39854.74119212963</v>
      </c>
      <c r="B47" s="52">
        <v>30</v>
      </c>
      <c r="C47" s="51" t="s">
        <v>39</v>
      </c>
      <c r="D47" s="52">
        <v>7</v>
      </c>
      <c r="E47" s="48">
        <v>12</v>
      </c>
      <c r="F47" s="48">
        <f>D47*E47</f>
        <v>84</v>
      </c>
      <c r="G47" s="46">
        <v>8</v>
      </c>
      <c r="H47" s="46">
        <f>D47*G47</f>
        <v>56</v>
      </c>
      <c r="I47" s="44">
        <f>F47-H47</f>
        <v>28</v>
      </c>
      <c r="J47" s="52">
        <v>23</v>
      </c>
      <c r="K47" s="51" t="s">
        <v>42</v>
      </c>
      <c r="L47" s="50" t="s">
        <v>25</v>
      </c>
    </row>
    <row r="48" spans="1:12" ht="12.75" x14ac:dyDescent="0.2">
      <c r="A48" s="53">
        <v>39854.885277777779</v>
      </c>
      <c r="B48" s="52">
        <v>16</v>
      </c>
      <c r="C48" s="51" t="s">
        <v>32</v>
      </c>
      <c r="D48" s="52">
        <v>87</v>
      </c>
      <c r="E48" s="48">
        <v>15</v>
      </c>
      <c r="F48" s="48">
        <f>D48*E48</f>
        <v>1305</v>
      </c>
      <c r="G48" s="46">
        <v>14</v>
      </c>
      <c r="H48" s="46">
        <f>D48*G48</f>
        <v>1218</v>
      </c>
      <c r="I48" s="44">
        <f>F48-H48</f>
        <v>87</v>
      </c>
      <c r="J48" s="52">
        <v>23</v>
      </c>
      <c r="K48" s="51" t="s">
        <v>42</v>
      </c>
      <c r="L48" s="50" t="s">
        <v>33</v>
      </c>
    </row>
    <row r="49" spans="1:12" ht="12.75" x14ac:dyDescent="0.2">
      <c r="A49" s="53">
        <v>39855.169664351852</v>
      </c>
      <c r="B49" s="52">
        <v>4</v>
      </c>
      <c r="C49" s="51" t="s">
        <v>27</v>
      </c>
      <c r="D49" s="52">
        <v>70</v>
      </c>
      <c r="E49" s="48">
        <v>9</v>
      </c>
      <c r="F49" s="48">
        <f>D49*E49</f>
        <v>630</v>
      </c>
      <c r="G49" s="46">
        <v>7</v>
      </c>
      <c r="H49" s="46">
        <f>D49*G49</f>
        <v>490</v>
      </c>
      <c r="I49" s="44">
        <f>F49-H49</f>
        <v>140</v>
      </c>
      <c r="J49" s="52">
        <v>557</v>
      </c>
      <c r="K49" s="51" t="s">
        <v>48</v>
      </c>
      <c r="L49" s="50" t="s">
        <v>33</v>
      </c>
    </row>
    <row r="50" spans="1:12" ht="12.75" x14ac:dyDescent="0.2">
      <c r="A50" s="53">
        <v>39855.590208333335</v>
      </c>
      <c r="B50" s="52">
        <v>100</v>
      </c>
      <c r="C50" s="51" t="s">
        <v>45</v>
      </c>
      <c r="D50" s="52">
        <v>38</v>
      </c>
      <c r="E50" s="48">
        <v>8</v>
      </c>
      <c r="F50" s="48">
        <f>D50*E50</f>
        <v>304</v>
      </c>
      <c r="G50" s="46">
        <v>4</v>
      </c>
      <c r="H50" s="46">
        <f>D50*G50</f>
        <v>152</v>
      </c>
      <c r="I50" s="44">
        <f>F50-H50</f>
        <v>152</v>
      </c>
      <c r="J50" s="52">
        <v>95</v>
      </c>
      <c r="K50" s="51" t="s">
        <v>31</v>
      </c>
      <c r="L50" s="50" t="s">
        <v>38</v>
      </c>
    </row>
    <row r="51" spans="1:12" ht="12.75" x14ac:dyDescent="0.2">
      <c r="A51" s="53">
        <v>39856.56150462963</v>
      </c>
      <c r="B51" s="52">
        <v>2</v>
      </c>
      <c r="C51" s="51" t="s">
        <v>30</v>
      </c>
      <c r="D51" s="52">
        <v>4</v>
      </c>
      <c r="E51" s="48">
        <v>12</v>
      </c>
      <c r="F51" s="48">
        <f>D51*E51</f>
        <v>48</v>
      </c>
      <c r="G51" s="46">
        <v>6</v>
      </c>
      <c r="H51" s="46">
        <f>D51*G51</f>
        <v>24</v>
      </c>
      <c r="I51" s="44">
        <f>F51-H51</f>
        <v>24</v>
      </c>
      <c r="J51" s="52">
        <v>6</v>
      </c>
      <c r="K51" s="51" t="s">
        <v>35</v>
      </c>
      <c r="L51" s="50" t="s">
        <v>25</v>
      </c>
    </row>
    <row r="52" spans="1:12" ht="12.75" x14ac:dyDescent="0.2">
      <c r="A52" s="53">
        <v>39857.796018518522</v>
      </c>
      <c r="B52" s="52">
        <v>31</v>
      </c>
      <c r="C52" s="51" t="s">
        <v>29</v>
      </c>
      <c r="D52" s="52">
        <v>44</v>
      </c>
      <c r="E52" s="48">
        <v>21</v>
      </c>
      <c r="F52" s="48">
        <f>D52*E52</f>
        <v>924</v>
      </c>
      <c r="G52" s="46">
        <v>12</v>
      </c>
      <c r="H52" s="46">
        <f>D52*G52</f>
        <v>528</v>
      </c>
      <c r="I52" s="44">
        <f>F52-H52</f>
        <v>396</v>
      </c>
      <c r="J52" s="52">
        <v>557</v>
      </c>
      <c r="K52" s="51" t="s">
        <v>48</v>
      </c>
      <c r="L52" s="50" t="s">
        <v>33</v>
      </c>
    </row>
    <row r="53" spans="1:12" ht="12.75" x14ac:dyDescent="0.2">
      <c r="A53" s="53">
        <v>39859.969351851854</v>
      </c>
      <c r="B53" s="52">
        <v>19</v>
      </c>
      <c r="C53" s="51" t="s">
        <v>47</v>
      </c>
      <c r="D53" s="52">
        <v>41</v>
      </c>
      <c r="E53" s="48">
        <v>36</v>
      </c>
      <c r="F53" s="48">
        <f>D53*E53</f>
        <v>1476</v>
      </c>
      <c r="G53" s="46">
        <v>25</v>
      </c>
      <c r="H53" s="46">
        <f>D53*G53</f>
        <v>1025</v>
      </c>
      <c r="I53" s="44">
        <f>F53-H53</f>
        <v>451</v>
      </c>
      <c r="J53" s="52">
        <v>14</v>
      </c>
      <c r="K53" s="51" t="s">
        <v>26</v>
      </c>
      <c r="L53" s="50" t="s">
        <v>33</v>
      </c>
    </row>
    <row r="54" spans="1:12" ht="12.75" x14ac:dyDescent="0.2">
      <c r="A54" s="53">
        <v>39860.302164351851</v>
      </c>
      <c r="B54" s="52">
        <v>16</v>
      </c>
      <c r="C54" s="51" t="s">
        <v>32</v>
      </c>
      <c r="D54" s="52">
        <v>15</v>
      </c>
      <c r="E54" s="48">
        <v>15</v>
      </c>
      <c r="F54" s="48">
        <f>D54*E54</f>
        <v>225</v>
      </c>
      <c r="G54" s="46">
        <v>14</v>
      </c>
      <c r="H54" s="46">
        <f>D54*G54</f>
        <v>210</v>
      </c>
      <c r="I54" s="44">
        <f>F54-H54</f>
        <v>15</v>
      </c>
      <c r="J54" s="52">
        <v>686</v>
      </c>
      <c r="K54" s="51" t="s">
        <v>28</v>
      </c>
      <c r="L54" s="50" t="s">
        <v>25</v>
      </c>
    </row>
    <row r="55" spans="1:12" ht="12.75" x14ac:dyDescent="0.2">
      <c r="A55" s="53">
        <v>39861.916250000002</v>
      </c>
      <c r="B55" s="52">
        <v>30</v>
      </c>
      <c r="C55" s="51" t="s">
        <v>39</v>
      </c>
      <c r="D55" s="52">
        <v>76</v>
      </c>
      <c r="E55" s="48">
        <v>12</v>
      </c>
      <c r="F55" s="48">
        <f>D55*E55</f>
        <v>912</v>
      </c>
      <c r="G55" s="46">
        <v>8</v>
      </c>
      <c r="H55" s="46">
        <f>D55*G55</f>
        <v>608</v>
      </c>
      <c r="I55" s="44">
        <f>F55-H55</f>
        <v>304</v>
      </c>
      <c r="J55" s="52">
        <v>14</v>
      </c>
      <c r="K55" s="51" t="s">
        <v>26</v>
      </c>
      <c r="L55" s="50" t="s">
        <v>25</v>
      </c>
    </row>
    <row r="56" spans="1:12" ht="12.75" x14ac:dyDescent="0.2">
      <c r="A56" s="53">
        <v>39862.213356481479</v>
      </c>
      <c r="B56" s="52">
        <v>4</v>
      </c>
      <c r="C56" s="51" t="s">
        <v>27</v>
      </c>
      <c r="D56" s="52">
        <v>49</v>
      </c>
      <c r="E56" s="48">
        <v>9</v>
      </c>
      <c r="F56" s="48">
        <f>D56*E56</f>
        <v>441</v>
      </c>
      <c r="G56" s="46">
        <v>7</v>
      </c>
      <c r="H56" s="46">
        <f>D56*G56</f>
        <v>343</v>
      </c>
      <c r="I56" s="44">
        <f>F56-H56</f>
        <v>98</v>
      </c>
      <c r="J56" s="52">
        <v>846</v>
      </c>
      <c r="K56" s="51" t="s">
        <v>40</v>
      </c>
      <c r="L56" s="50" t="s">
        <v>25</v>
      </c>
    </row>
    <row r="57" spans="1:12" ht="12.75" x14ac:dyDescent="0.2">
      <c r="A57" s="53">
        <v>39863.392106481479</v>
      </c>
      <c r="B57" s="52">
        <v>4</v>
      </c>
      <c r="C57" s="51" t="s">
        <v>27</v>
      </c>
      <c r="D57" s="52">
        <v>86</v>
      </c>
      <c r="E57" s="48">
        <v>9</v>
      </c>
      <c r="F57" s="48">
        <f>D57*E57</f>
        <v>774</v>
      </c>
      <c r="G57" s="46">
        <v>7</v>
      </c>
      <c r="H57" s="46">
        <f>D57*G57</f>
        <v>602</v>
      </c>
      <c r="I57" s="44">
        <f>F57-H57</f>
        <v>172</v>
      </c>
      <c r="J57" s="52">
        <v>14</v>
      </c>
      <c r="K57" s="51" t="s">
        <v>26</v>
      </c>
      <c r="L57" s="50" t="s">
        <v>33</v>
      </c>
    </row>
    <row r="58" spans="1:12" ht="12.75" x14ac:dyDescent="0.2">
      <c r="A58" s="53">
        <v>39863.536412037036</v>
      </c>
      <c r="B58" s="52">
        <v>16</v>
      </c>
      <c r="C58" s="51" t="s">
        <v>32</v>
      </c>
      <c r="D58" s="52">
        <v>68</v>
      </c>
      <c r="E58" s="48">
        <v>15</v>
      </c>
      <c r="F58" s="48">
        <f>D58*E58</f>
        <v>1020</v>
      </c>
      <c r="G58" s="46">
        <v>14</v>
      </c>
      <c r="H58" s="46">
        <f>D58*G58</f>
        <v>952</v>
      </c>
      <c r="I58" s="44">
        <f>F58-H58</f>
        <v>68</v>
      </c>
      <c r="J58" s="52">
        <v>14</v>
      </c>
      <c r="K58" s="51" t="s">
        <v>26</v>
      </c>
      <c r="L58" s="50" t="s">
        <v>25</v>
      </c>
    </row>
    <row r="59" spans="1:12" ht="12.75" x14ac:dyDescent="0.2">
      <c r="A59" s="53">
        <v>39863.930011574077</v>
      </c>
      <c r="B59" s="52">
        <v>19</v>
      </c>
      <c r="C59" s="51" t="s">
        <v>47</v>
      </c>
      <c r="D59" s="52">
        <v>50</v>
      </c>
      <c r="E59" s="48">
        <v>36</v>
      </c>
      <c r="F59" s="48">
        <f>D59*E59</f>
        <v>1800</v>
      </c>
      <c r="G59" s="46">
        <v>25</v>
      </c>
      <c r="H59" s="46">
        <f>D59*G59</f>
        <v>1250</v>
      </c>
      <c r="I59" s="44">
        <f>F59-H59</f>
        <v>550</v>
      </c>
      <c r="J59" s="52">
        <v>14</v>
      </c>
      <c r="K59" s="51" t="s">
        <v>26</v>
      </c>
      <c r="L59" s="50" t="s">
        <v>33</v>
      </c>
    </row>
    <row r="60" spans="1:12" ht="12.75" x14ac:dyDescent="0.2">
      <c r="A60" s="53">
        <v>39864.048634259256</v>
      </c>
      <c r="B60" s="52">
        <v>31</v>
      </c>
      <c r="C60" s="51" t="s">
        <v>29</v>
      </c>
      <c r="D60" s="52">
        <v>31</v>
      </c>
      <c r="E60" s="48">
        <v>21</v>
      </c>
      <c r="F60" s="48">
        <f>D60*E60</f>
        <v>651</v>
      </c>
      <c r="G60" s="46">
        <v>12</v>
      </c>
      <c r="H60" s="46">
        <f>D60*G60</f>
        <v>372</v>
      </c>
      <c r="I60" s="44">
        <f>F60-H60</f>
        <v>279</v>
      </c>
      <c r="J60" s="52">
        <v>14</v>
      </c>
      <c r="K60" s="51" t="s">
        <v>26</v>
      </c>
      <c r="L60" s="50" t="s">
        <v>33</v>
      </c>
    </row>
    <row r="61" spans="1:12" ht="12.75" x14ac:dyDescent="0.2">
      <c r="A61" s="53">
        <v>39865.160925925928</v>
      </c>
      <c r="B61" s="52">
        <v>31</v>
      </c>
      <c r="C61" s="51" t="s">
        <v>29</v>
      </c>
      <c r="D61" s="52">
        <v>62</v>
      </c>
      <c r="E61" s="48">
        <v>21</v>
      </c>
      <c r="F61" s="48">
        <f>D61*E61</f>
        <v>1302</v>
      </c>
      <c r="G61" s="46">
        <v>12</v>
      </c>
      <c r="H61" s="46">
        <f>D61*G61</f>
        <v>744</v>
      </c>
      <c r="I61" s="44">
        <f>F61-H61</f>
        <v>558</v>
      </c>
      <c r="J61" s="52">
        <v>572</v>
      </c>
      <c r="K61" s="51" t="s">
        <v>34</v>
      </c>
      <c r="L61" s="50" t="s">
        <v>25</v>
      </c>
    </row>
    <row r="62" spans="1:12" ht="12.75" x14ac:dyDescent="0.2">
      <c r="A62" s="53">
        <v>39865.631585648145</v>
      </c>
      <c r="B62" s="52">
        <v>4</v>
      </c>
      <c r="C62" s="51" t="s">
        <v>27</v>
      </c>
      <c r="D62" s="52">
        <v>13</v>
      </c>
      <c r="E62" s="48">
        <v>9</v>
      </c>
      <c r="F62" s="48">
        <f>D62*E62</f>
        <v>117</v>
      </c>
      <c r="G62" s="46">
        <v>7</v>
      </c>
      <c r="H62" s="46">
        <f>D62*G62</f>
        <v>91</v>
      </c>
      <c r="I62" s="44">
        <f>F62-H62</f>
        <v>26</v>
      </c>
      <c r="J62" s="52">
        <v>572</v>
      </c>
      <c r="K62" s="51" t="s">
        <v>34</v>
      </c>
      <c r="L62" s="50" t="s">
        <v>25</v>
      </c>
    </row>
    <row r="63" spans="1:12" ht="12.75" x14ac:dyDescent="0.2">
      <c r="A63" s="53">
        <v>39866.564791666664</v>
      </c>
      <c r="B63" s="52">
        <v>4</v>
      </c>
      <c r="C63" s="51" t="s">
        <v>27</v>
      </c>
      <c r="D63" s="52">
        <v>84</v>
      </c>
      <c r="E63" s="48">
        <v>9</v>
      </c>
      <c r="F63" s="48">
        <f>D63*E63</f>
        <v>756</v>
      </c>
      <c r="G63" s="46">
        <v>7</v>
      </c>
      <c r="H63" s="46">
        <f>D63*G63</f>
        <v>588</v>
      </c>
      <c r="I63" s="44">
        <f>F63-H63</f>
        <v>168</v>
      </c>
      <c r="J63" s="52">
        <v>846</v>
      </c>
      <c r="K63" s="51" t="s">
        <v>40</v>
      </c>
      <c r="L63" s="50" t="s">
        <v>25</v>
      </c>
    </row>
    <row r="64" spans="1:12" ht="12.75" x14ac:dyDescent="0.2">
      <c r="A64" s="53">
        <v>39868.707129629627</v>
      </c>
      <c r="B64" s="52">
        <v>19</v>
      </c>
      <c r="C64" s="51" t="s">
        <v>47</v>
      </c>
      <c r="D64" s="52">
        <v>55</v>
      </c>
      <c r="E64" s="48">
        <v>36</v>
      </c>
      <c r="F64" s="48">
        <f>D64*E64</f>
        <v>1980</v>
      </c>
      <c r="G64" s="46">
        <v>25</v>
      </c>
      <c r="H64" s="46">
        <f>D64*G64</f>
        <v>1375</v>
      </c>
      <c r="I64" s="44">
        <f>F64-H64</f>
        <v>605</v>
      </c>
      <c r="J64" s="52">
        <v>14</v>
      </c>
      <c r="K64" s="51" t="s">
        <v>26</v>
      </c>
      <c r="L64" s="50" t="s">
        <v>25</v>
      </c>
    </row>
    <row r="65" spans="1:12" ht="12.75" x14ac:dyDescent="0.2">
      <c r="A65" s="53">
        <v>39868.804895833331</v>
      </c>
      <c r="B65" s="52">
        <v>31</v>
      </c>
      <c r="C65" s="51" t="s">
        <v>29</v>
      </c>
      <c r="D65" s="52">
        <v>89</v>
      </c>
      <c r="E65" s="48">
        <v>21</v>
      </c>
      <c r="F65" s="48">
        <f>D65*E65</f>
        <v>1869</v>
      </c>
      <c r="G65" s="46">
        <v>12</v>
      </c>
      <c r="H65" s="46">
        <f>D65*G65</f>
        <v>1068</v>
      </c>
      <c r="I65" s="44">
        <f>F65-H65</f>
        <v>801</v>
      </c>
      <c r="J65" s="52">
        <v>95</v>
      </c>
      <c r="K65" s="51" t="s">
        <v>31</v>
      </c>
      <c r="L65" s="50" t="s">
        <v>33</v>
      </c>
    </row>
    <row r="66" spans="1:12" ht="12.75" x14ac:dyDescent="0.2">
      <c r="A66" s="53">
        <v>39870.662129629629</v>
      </c>
      <c r="B66" s="52">
        <v>39</v>
      </c>
      <c r="C66" s="51" t="s">
        <v>41</v>
      </c>
      <c r="D66" s="52">
        <v>56</v>
      </c>
      <c r="E66" s="48">
        <v>33</v>
      </c>
      <c r="F66" s="48">
        <f>D66*E66</f>
        <v>1848</v>
      </c>
      <c r="G66" s="46">
        <v>28</v>
      </c>
      <c r="H66" s="46">
        <f>D66*G66</f>
        <v>1568</v>
      </c>
      <c r="I66" s="44">
        <f>F66-H66</f>
        <v>280</v>
      </c>
      <c r="J66" s="52">
        <v>557</v>
      </c>
      <c r="K66" s="51" t="s">
        <v>48</v>
      </c>
      <c r="L66" s="50" t="s">
        <v>25</v>
      </c>
    </row>
    <row r="67" spans="1:12" ht="12.75" x14ac:dyDescent="0.2">
      <c r="A67" s="53">
        <v>39870.715509259258</v>
      </c>
      <c r="B67" s="52">
        <v>2</v>
      </c>
      <c r="C67" s="51" t="s">
        <v>30</v>
      </c>
      <c r="D67" s="52">
        <v>16</v>
      </c>
      <c r="E67" s="48">
        <v>12</v>
      </c>
      <c r="F67" s="48">
        <f>D67*E67</f>
        <v>192</v>
      </c>
      <c r="G67" s="46">
        <v>6</v>
      </c>
      <c r="H67" s="46">
        <f>D67*G67</f>
        <v>96</v>
      </c>
      <c r="I67" s="44">
        <f>F67-H67</f>
        <v>96</v>
      </c>
      <c r="J67" s="52">
        <v>95</v>
      </c>
      <c r="K67" s="51" t="s">
        <v>31</v>
      </c>
      <c r="L67" s="50" t="s">
        <v>25</v>
      </c>
    </row>
    <row r="68" spans="1:12" ht="12.75" x14ac:dyDescent="0.2">
      <c r="A68" s="53">
        <v>39871.031087962961</v>
      </c>
      <c r="B68" s="52">
        <v>6</v>
      </c>
      <c r="C68" s="51" t="s">
        <v>43</v>
      </c>
      <c r="D68" s="52">
        <v>2</v>
      </c>
      <c r="E68" s="48">
        <v>55</v>
      </c>
      <c r="F68" s="48">
        <f>D68*E68</f>
        <v>110</v>
      </c>
      <c r="G68" s="46">
        <v>25</v>
      </c>
      <c r="H68" s="46">
        <f>D68*G68</f>
        <v>50</v>
      </c>
      <c r="I68" s="44">
        <f>F68-H68</f>
        <v>60</v>
      </c>
      <c r="J68" s="52">
        <v>6</v>
      </c>
      <c r="K68" s="51" t="s">
        <v>35</v>
      </c>
      <c r="L68" s="50" t="s">
        <v>25</v>
      </c>
    </row>
    <row r="69" spans="1:12" ht="12.75" x14ac:dyDescent="0.2">
      <c r="A69" s="53">
        <v>39872.139953703707</v>
      </c>
      <c r="B69" s="52">
        <v>39</v>
      </c>
      <c r="C69" s="51" t="s">
        <v>41</v>
      </c>
      <c r="D69" s="52">
        <v>67</v>
      </c>
      <c r="E69" s="48">
        <v>33</v>
      </c>
      <c r="F69" s="48">
        <f>D69*E69</f>
        <v>2211</v>
      </c>
      <c r="G69" s="46">
        <v>28</v>
      </c>
      <c r="H69" s="46">
        <f>D69*G69</f>
        <v>1876</v>
      </c>
      <c r="I69" s="44">
        <f>F69-H69</f>
        <v>335</v>
      </c>
      <c r="J69" s="52">
        <v>6</v>
      </c>
      <c r="K69" s="51" t="s">
        <v>35</v>
      </c>
      <c r="L69" s="50" t="s">
        <v>33</v>
      </c>
    </row>
    <row r="70" spans="1:12" ht="12.75" x14ac:dyDescent="0.2">
      <c r="A70" s="53">
        <v>39872.795127314814</v>
      </c>
      <c r="B70" s="52">
        <v>4</v>
      </c>
      <c r="C70" s="51" t="s">
        <v>27</v>
      </c>
      <c r="D70" s="52">
        <v>2</v>
      </c>
      <c r="E70" s="48">
        <v>9</v>
      </c>
      <c r="F70" s="48">
        <f>D70*E70</f>
        <v>18</v>
      </c>
      <c r="G70" s="46">
        <v>7</v>
      </c>
      <c r="H70" s="46">
        <f>D70*G70</f>
        <v>14</v>
      </c>
      <c r="I70" s="44">
        <f>F70-H70</f>
        <v>4</v>
      </c>
      <c r="J70" s="52">
        <v>95</v>
      </c>
      <c r="K70" s="51" t="s">
        <v>31</v>
      </c>
      <c r="L70" s="50" t="s">
        <v>25</v>
      </c>
    </row>
    <row r="71" spans="1:12" ht="12.75" x14ac:dyDescent="0.2">
      <c r="A71" s="53">
        <v>39872.938275462962</v>
      </c>
      <c r="B71" s="52">
        <v>4</v>
      </c>
      <c r="C71" s="51" t="s">
        <v>27</v>
      </c>
      <c r="D71" s="52">
        <v>59</v>
      </c>
      <c r="E71" s="48">
        <v>9</v>
      </c>
      <c r="F71" s="48">
        <f>D71*E71</f>
        <v>531</v>
      </c>
      <c r="G71" s="46">
        <v>7</v>
      </c>
      <c r="H71" s="46">
        <f>D71*G71</f>
        <v>413</v>
      </c>
      <c r="I71" s="44">
        <f>F71-H71</f>
        <v>118</v>
      </c>
      <c r="J71" s="52">
        <v>846</v>
      </c>
      <c r="K71" s="51" t="s">
        <v>40</v>
      </c>
      <c r="L71" s="50" t="s">
        <v>25</v>
      </c>
    </row>
    <row r="72" spans="1:12" ht="12.75" x14ac:dyDescent="0.2">
      <c r="A72" s="53">
        <v>39873.672233796293</v>
      </c>
      <c r="B72" s="52">
        <v>4</v>
      </c>
      <c r="C72" s="51" t="s">
        <v>27</v>
      </c>
      <c r="D72" s="52">
        <v>37</v>
      </c>
      <c r="E72" s="48">
        <v>9</v>
      </c>
      <c r="F72" s="48">
        <f>D72*E72</f>
        <v>333</v>
      </c>
      <c r="G72" s="46">
        <v>7</v>
      </c>
      <c r="H72" s="46">
        <f>D72*G72</f>
        <v>259</v>
      </c>
      <c r="I72" s="44">
        <f>F72-H72</f>
        <v>74</v>
      </c>
      <c r="J72" s="52">
        <v>572</v>
      </c>
      <c r="K72" s="51" t="s">
        <v>34</v>
      </c>
      <c r="L72" s="50" t="s">
        <v>33</v>
      </c>
    </row>
    <row r="73" spans="1:12" ht="12.75" x14ac:dyDescent="0.2">
      <c r="A73" s="53">
        <v>39874.961747685185</v>
      </c>
      <c r="B73" s="52">
        <v>100</v>
      </c>
      <c r="C73" s="51" t="s">
        <v>45</v>
      </c>
      <c r="D73" s="52">
        <v>19</v>
      </c>
      <c r="E73" s="48">
        <v>8</v>
      </c>
      <c r="F73" s="48">
        <f>D73*E73</f>
        <v>152</v>
      </c>
      <c r="G73" s="46">
        <v>4</v>
      </c>
      <c r="H73" s="46">
        <f>D73*G73</f>
        <v>76</v>
      </c>
      <c r="I73" s="44">
        <f>F73-H73</f>
        <v>76</v>
      </c>
      <c r="J73" s="52">
        <v>686</v>
      </c>
      <c r="K73" s="51" t="s">
        <v>28</v>
      </c>
      <c r="L73" s="50" t="s">
        <v>25</v>
      </c>
    </row>
    <row r="74" spans="1:12" ht="12.75" x14ac:dyDescent="0.2">
      <c r="A74" s="53">
        <v>39875.454895833333</v>
      </c>
      <c r="B74" s="52">
        <v>39</v>
      </c>
      <c r="C74" s="51" t="s">
        <v>41</v>
      </c>
      <c r="D74" s="52">
        <v>48</v>
      </c>
      <c r="E74" s="48">
        <v>33</v>
      </c>
      <c r="F74" s="48">
        <f>D74*E74</f>
        <v>1584</v>
      </c>
      <c r="G74" s="46">
        <v>28</v>
      </c>
      <c r="H74" s="46">
        <f>D74*G74</f>
        <v>1344</v>
      </c>
      <c r="I74" s="44">
        <f>F74-H74</f>
        <v>240</v>
      </c>
      <c r="J74" s="52">
        <v>14</v>
      </c>
      <c r="K74" s="51" t="s">
        <v>26</v>
      </c>
      <c r="L74" s="50" t="s">
        <v>33</v>
      </c>
    </row>
    <row r="75" spans="1:12" ht="12.75" x14ac:dyDescent="0.2">
      <c r="A75" s="53">
        <v>39875.645740740743</v>
      </c>
      <c r="B75" s="52">
        <v>4</v>
      </c>
      <c r="C75" s="51" t="s">
        <v>27</v>
      </c>
      <c r="D75" s="52">
        <v>41</v>
      </c>
      <c r="E75" s="48">
        <v>9</v>
      </c>
      <c r="F75" s="48">
        <f>D75*E75</f>
        <v>369</v>
      </c>
      <c r="G75" s="46">
        <v>7</v>
      </c>
      <c r="H75" s="46">
        <f>D75*G75</f>
        <v>287</v>
      </c>
      <c r="I75" s="44">
        <f>F75-H75</f>
        <v>82</v>
      </c>
      <c r="J75" s="52">
        <v>572</v>
      </c>
      <c r="K75" s="51" t="s">
        <v>34</v>
      </c>
      <c r="L75" s="50" t="s">
        <v>25</v>
      </c>
    </row>
    <row r="76" spans="1:12" ht="12.75" x14ac:dyDescent="0.2">
      <c r="A76" s="53">
        <v>39875.797488425924</v>
      </c>
      <c r="B76" s="52">
        <v>19</v>
      </c>
      <c r="C76" s="51" t="s">
        <v>47</v>
      </c>
      <c r="D76" s="52">
        <v>64</v>
      </c>
      <c r="E76" s="48">
        <v>36</v>
      </c>
      <c r="F76" s="48">
        <f>D76*E76</f>
        <v>2304</v>
      </c>
      <c r="G76" s="46">
        <v>25</v>
      </c>
      <c r="H76" s="46">
        <f>D76*G76</f>
        <v>1600</v>
      </c>
      <c r="I76" s="44">
        <f>F76-H76</f>
        <v>704</v>
      </c>
      <c r="J76" s="52">
        <v>6</v>
      </c>
      <c r="K76" s="51" t="s">
        <v>35</v>
      </c>
      <c r="L76" s="50" t="s">
        <v>33</v>
      </c>
    </row>
    <row r="77" spans="1:12" ht="12.75" x14ac:dyDescent="0.2">
      <c r="A77" s="53">
        <v>39875.97246527778</v>
      </c>
      <c r="B77" s="52">
        <v>31</v>
      </c>
      <c r="C77" s="51" t="s">
        <v>29</v>
      </c>
      <c r="D77" s="52">
        <v>33</v>
      </c>
      <c r="E77" s="48">
        <v>21</v>
      </c>
      <c r="F77" s="48">
        <f>D77*E77</f>
        <v>693</v>
      </c>
      <c r="G77" s="46">
        <v>12</v>
      </c>
      <c r="H77" s="46">
        <f>D77*G77</f>
        <v>396</v>
      </c>
      <c r="I77" s="44">
        <f>F77-H77</f>
        <v>297</v>
      </c>
      <c r="J77" s="52">
        <v>6</v>
      </c>
      <c r="K77" s="51" t="s">
        <v>35</v>
      </c>
      <c r="L77" s="50" t="s">
        <v>25</v>
      </c>
    </row>
    <row r="78" spans="1:12" ht="12.75" x14ac:dyDescent="0.2">
      <c r="A78" s="53">
        <v>39876.005798611113</v>
      </c>
      <c r="B78" s="52">
        <v>16</v>
      </c>
      <c r="C78" s="51" t="s">
        <v>32</v>
      </c>
      <c r="D78" s="52">
        <v>66</v>
      </c>
      <c r="E78" s="48">
        <v>15</v>
      </c>
      <c r="F78" s="48">
        <f>D78*E78</f>
        <v>990</v>
      </c>
      <c r="G78" s="46">
        <v>14</v>
      </c>
      <c r="H78" s="46">
        <f>D78*G78</f>
        <v>924</v>
      </c>
      <c r="I78" s="44">
        <f>F78-H78</f>
        <v>66</v>
      </c>
      <c r="J78" s="52">
        <v>557</v>
      </c>
      <c r="K78" s="51" t="s">
        <v>48</v>
      </c>
      <c r="L78" s="50" t="s">
        <v>25</v>
      </c>
    </row>
    <row r="79" spans="1:12" ht="12.75" x14ac:dyDescent="0.2">
      <c r="A79" s="53">
        <v>39876.406909722224</v>
      </c>
      <c r="B79" s="52">
        <v>22</v>
      </c>
      <c r="C79" s="51" t="s">
        <v>46</v>
      </c>
      <c r="D79" s="52">
        <v>92</v>
      </c>
      <c r="E79" s="48">
        <v>24</v>
      </c>
      <c r="F79" s="48">
        <f>D79*E79</f>
        <v>2208</v>
      </c>
      <c r="G79" s="46">
        <v>18</v>
      </c>
      <c r="H79" s="46">
        <f>D79*G79</f>
        <v>1656</v>
      </c>
      <c r="I79" s="44">
        <f>F79-H79</f>
        <v>552</v>
      </c>
      <c r="J79" s="52">
        <v>6</v>
      </c>
      <c r="K79" s="51" t="s">
        <v>35</v>
      </c>
      <c r="L79" s="50" t="s">
        <v>33</v>
      </c>
    </row>
    <row r="80" spans="1:12" ht="12.75" x14ac:dyDescent="0.2">
      <c r="A80" s="53">
        <v>39876.565381944441</v>
      </c>
      <c r="B80" s="52">
        <v>2</v>
      </c>
      <c r="C80" s="51" t="s">
        <v>30</v>
      </c>
      <c r="D80" s="52">
        <v>32</v>
      </c>
      <c r="E80" s="48">
        <v>12</v>
      </c>
      <c r="F80" s="48">
        <f>D80*E80</f>
        <v>384</v>
      </c>
      <c r="G80" s="46">
        <v>6</v>
      </c>
      <c r="H80" s="46">
        <f>D80*G80</f>
        <v>192</v>
      </c>
      <c r="I80" s="44">
        <f>F80-H80</f>
        <v>192</v>
      </c>
      <c r="J80" s="52">
        <v>686</v>
      </c>
      <c r="K80" s="51" t="s">
        <v>28</v>
      </c>
      <c r="L80" s="50" t="s">
        <v>33</v>
      </c>
    </row>
    <row r="81" spans="1:12" ht="12.75" x14ac:dyDescent="0.2">
      <c r="A81" s="53">
        <v>39876.968009259261</v>
      </c>
      <c r="B81" s="52">
        <v>4</v>
      </c>
      <c r="C81" s="51" t="s">
        <v>27</v>
      </c>
      <c r="D81" s="52">
        <v>17</v>
      </c>
      <c r="E81" s="48">
        <v>9</v>
      </c>
      <c r="F81" s="48">
        <f>D81*E81</f>
        <v>153</v>
      </c>
      <c r="G81" s="46">
        <v>7</v>
      </c>
      <c r="H81" s="46">
        <f>D81*G81</f>
        <v>119</v>
      </c>
      <c r="I81" s="44">
        <f>F81-H81</f>
        <v>34</v>
      </c>
      <c r="J81" s="52">
        <v>95</v>
      </c>
      <c r="K81" s="51" t="s">
        <v>31</v>
      </c>
      <c r="L81" s="50" t="s">
        <v>25</v>
      </c>
    </row>
    <row r="82" spans="1:12" ht="12.75" x14ac:dyDescent="0.2">
      <c r="A82" s="53">
        <v>39877.256620370368</v>
      </c>
      <c r="B82" s="52">
        <v>19</v>
      </c>
      <c r="C82" s="51" t="s">
        <v>47</v>
      </c>
      <c r="D82" s="52">
        <v>83</v>
      </c>
      <c r="E82" s="48">
        <v>36</v>
      </c>
      <c r="F82" s="48">
        <f>D82*E82</f>
        <v>2988</v>
      </c>
      <c r="G82" s="46">
        <v>25</v>
      </c>
      <c r="H82" s="46">
        <f>D82*G82</f>
        <v>2075</v>
      </c>
      <c r="I82" s="44">
        <f>F82-H82</f>
        <v>913</v>
      </c>
      <c r="J82" s="52">
        <v>23</v>
      </c>
      <c r="K82" s="51" t="s">
        <v>42</v>
      </c>
      <c r="L82" s="50" t="s">
        <v>25</v>
      </c>
    </row>
    <row r="83" spans="1:12" ht="12.75" x14ac:dyDescent="0.2">
      <c r="A83" s="53">
        <v>39878.070405092592</v>
      </c>
      <c r="B83" s="52">
        <v>30</v>
      </c>
      <c r="C83" s="51" t="s">
        <v>39</v>
      </c>
      <c r="D83" s="52">
        <v>89</v>
      </c>
      <c r="E83" s="48">
        <v>12</v>
      </c>
      <c r="F83" s="48">
        <f>D83*E83</f>
        <v>1068</v>
      </c>
      <c r="G83" s="46">
        <v>8</v>
      </c>
      <c r="H83" s="46">
        <f>D83*G83</f>
        <v>712</v>
      </c>
      <c r="I83" s="44">
        <f>F83-H83</f>
        <v>356</v>
      </c>
      <c r="J83" s="52">
        <v>846</v>
      </c>
      <c r="K83" s="51" t="s">
        <v>40</v>
      </c>
      <c r="L83" s="50" t="s">
        <v>25</v>
      </c>
    </row>
    <row r="84" spans="1:12" ht="12.75" x14ac:dyDescent="0.2">
      <c r="A84" s="53">
        <v>39878.518379629626</v>
      </c>
      <c r="B84" s="52">
        <v>16</v>
      </c>
      <c r="C84" s="51" t="s">
        <v>32</v>
      </c>
      <c r="D84" s="52">
        <v>8</v>
      </c>
      <c r="E84" s="48">
        <v>15</v>
      </c>
      <c r="F84" s="48">
        <f>D84*E84</f>
        <v>120</v>
      </c>
      <c r="G84" s="46">
        <v>14</v>
      </c>
      <c r="H84" s="46">
        <f>D84*G84</f>
        <v>112</v>
      </c>
      <c r="I84" s="44">
        <f>F84-H84</f>
        <v>8</v>
      </c>
      <c r="J84" s="52">
        <v>6</v>
      </c>
      <c r="K84" s="51" t="s">
        <v>35</v>
      </c>
      <c r="L84" s="50" t="s">
        <v>33</v>
      </c>
    </row>
    <row r="85" spans="1:12" ht="12.75" x14ac:dyDescent="0.2">
      <c r="A85" s="53">
        <v>39879.245937500003</v>
      </c>
      <c r="B85" s="52">
        <v>19</v>
      </c>
      <c r="C85" s="51" t="s">
        <v>47</v>
      </c>
      <c r="D85" s="52">
        <v>25</v>
      </c>
      <c r="E85" s="48">
        <v>36</v>
      </c>
      <c r="F85" s="48">
        <f>D85*E85</f>
        <v>900</v>
      </c>
      <c r="G85" s="46">
        <v>25</v>
      </c>
      <c r="H85" s="46">
        <f>D85*G85</f>
        <v>625</v>
      </c>
      <c r="I85" s="44">
        <f>F85-H85</f>
        <v>275</v>
      </c>
      <c r="J85" s="52">
        <v>572</v>
      </c>
      <c r="K85" s="51" t="s">
        <v>34</v>
      </c>
      <c r="L85" s="50" t="s">
        <v>25</v>
      </c>
    </row>
    <row r="86" spans="1:12" ht="12.75" x14ac:dyDescent="0.2">
      <c r="A86" s="53">
        <v>39879.498391203706</v>
      </c>
      <c r="B86" s="52">
        <v>16</v>
      </c>
      <c r="C86" s="51" t="s">
        <v>32</v>
      </c>
      <c r="D86" s="52">
        <v>5</v>
      </c>
      <c r="E86" s="48">
        <v>15</v>
      </c>
      <c r="F86" s="48">
        <f>D86*E86</f>
        <v>75</v>
      </c>
      <c r="G86" s="46">
        <v>14</v>
      </c>
      <c r="H86" s="46">
        <f>D86*G86</f>
        <v>70</v>
      </c>
      <c r="I86" s="44">
        <f>F86-H86</f>
        <v>5</v>
      </c>
      <c r="J86" s="52">
        <v>557</v>
      </c>
      <c r="K86" s="51" t="s">
        <v>48</v>
      </c>
      <c r="L86" s="50" t="s">
        <v>25</v>
      </c>
    </row>
    <row r="87" spans="1:12" ht="12.75" x14ac:dyDescent="0.2">
      <c r="A87" s="53">
        <v>39879.932268518518</v>
      </c>
      <c r="B87" s="52">
        <v>2</v>
      </c>
      <c r="C87" s="51" t="s">
        <v>30</v>
      </c>
      <c r="D87" s="52">
        <v>73</v>
      </c>
      <c r="E87" s="48">
        <v>12</v>
      </c>
      <c r="F87" s="48">
        <f>D87*E87</f>
        <v>876</v>
      </c>
      <c r="G87" s="46">
        <v>6</v>
      </c>
      <c r="H87" s="46">
        <f>D87*G87</f>
        <v>438</v>
      </c>
      <c r="I87" s="44">
        <f>F87-H87</f>
        <v>438</v>
      </c>
      <c r="J87" s="52">
        <v>14</v>
      </c>
      <c r="K87" s="51" t="s">
        <v>26</v>
      </c>
      <c r="L87" s="50" t="s">
        <v>33</v>
      </c>
    </row>
    <row r="88" spans="1:12" ht="12.75" x14ac:dyDescent="0.2">
      <c r="A88" s="53">
        <v>39880.269421296296</v>
      </c>
      <c r="B88" s="52">
        <v>16</v>
      </c>
      <c r="C88" s="51" t="s">
        <v>32</v>
      </c>
      <c r="D88" s="52">
        <v>36</v>
      </c>
      <c r="E88" s="48">
        <v>15</v>
      </c>
      <c r="F88" s="48">
        <f>D88*E88</f>
        <v>540</v>
      </c>
      <c r="G88" s="46">
        <v>14</v>
      </c>
      <c r="H88" s="46">
        <f>D88*G88</f>
        <v>504</v>
      </c>
      <c r="I88" s="44">
        <f>F88-H88</f>
        <v>36</v>
      </c>
      <c r="J88" s="52">
        <v>557</v>
      </c>
      <c r="K88" s="51" t="s">
        <v>48</v>
      </c>
      <c r="L88" s="50" t="s">
        <v>38</v>
      </c>
    </row>
    <row r="89" spans="1:12" ht="12.75" x14ac:dyDescent="0.2">
      <c r="A89" s="53">
        <v>39880.351481481484</v>
      </c>
      <c r="B89" s="52">
        <v>4</v>
      </c>
      <c r="C89" s="51" t="s">
        <v>27</v>
      </c>
      <c r="D89" s="52">
        <v>16</v>
      </c>
      <c r="E89" s="48">
        <v>9</v>
      </c>
      <c r="F89" s="48">
        <f>D89*E89</f>
        <v>144</v>
      </c>
      <c r="G89" s="46">
        <v>7</v>
      </c>
      <c r="H89" s="46">
        <f>D89*G89</f>
        <v>112</v>
      </c>
      <c r="I89" s="44">
        <f>F89-H89</f>
        <v>32</v>
      </c>
      <c r="J89" s="52">
        <v>846</v>
      </c>
      <c r="K89" s="51" t="s">
        <v>40</v>
      </c>
      <c r="L89" s="50" t="s">
        <v>33</v>
      </c>
    </row>
    <row r="90" spans="1:12" ht="12.75" x14ac:dyDescent="0.2">
      <c r="A90" s="53">
        <v>39882.173148148147</v>
      </c>
      <c r="B90" s="52">
        <v>39</v>
      </c>
      <c r="C90" s="51" t="s">
        <v>41</v>
      </c>
      <c r="D90" s="52">
        <v>33</v>
      </c>
      <c r="E90" s="48">
        <v>33</v>
      </c>
      <c r="F90" s="48">
        <f>D90*E90</f>
        <v>1089</v>
      </c>
      <c r="G90" s="46">
        <v>28</v>
      </c>
      <c r="H90" s="46">
        <f>D90*G90</f>
        <v>924</v>
      </c>
      <c r="I90" s="44">
        <f>F90-H90</f>
        <v>165</v>
      </c>
      <c r="J90" s="52">
        <v>572</v>
      </c>
      <c r="K90" s="51" t="s">
        <v>34</v>
      </c>
      <c r="L90" s="50" t="s">
        <v>25</v>
      </c>
    </row>
    <row r="91" spans="1:12" ht="12.75" x14ac:dyDescent="0.2">
      <c r="A91" s="53">
        <v>39882.642685185187</v>
      </c>
      <c r="B91" s="52">
        <v>30</v>
      </c>
      <c r="C91" s="51" t="s">
        <v>39</v>
      </c>
      <c r="D91" s="52">
        <v>90</v>
      </c>
      <c r="E91" s="48">
        <v>12</v>
      </c>
      <c r="F91" s="48">
        <f>D91*E91</f>
        <v>1080</v>
      </c>
      <c r="G91" s="46">
        <v>8</v>
      </c>
      <c r="H91" s="46">
        <f>D91*G91</f>
        <v>720</v>
      </c>
      <c r="I91" s="44">
        <f>F91-H91</f>
        <v>360</v>
      </c>
      <c r="J91" s="52">
        <v>14</v>
      </c>
      <c r="K91" s="51" t="s">
        <v>26</v>
      </c>
      <c r="L91" s="50" t="s">
        <v>25</v>
      </c>
    </row>
    <row r="92" spans="1:12" ht="12.75" x14ac:dyDescent="0.2">
      <c r="A92" s="53">
        <v>39882.886967592596</v>
      </c>
      <c r="B92" s="52">
        <v>16</v>
      </c>
      <c r="C92" s="51" t="s">
        <v>32</v>
      </c>
      <c r="D92" s="52">
        <v>74</v>
      </c>
      <c r="E92" s="48">
        <v>15</v>
      </c>
      <c r="F92" s="48">
        <f>D92*E92</f>
        <v>1110</v>
      </c>
      <c r="G92" s="46">
        <v>14</v>
      </c>
      <c r="H92" s="46">
        <f>D92*G92</f>
        <v>1036</v>
      </c>
      <c r="I92" s="44">
        <f>F92-H92</f>
        <v>74</v>
      </c>
      <c r="J92" s="52">
        <v>95</v>
      </c>
      <c r="K92" s="51" t="s">
        <v>31</v>
      </c>
      <c r="L92" s="50" t="s">
        <v>33</v>
      </c>
    </row>
    <row r="93" spans="1:12" ht="12.75" x14ac:dyDescent="0.2">
      <c r="A93" s="53">
        <v>39883.161215277774</v>
      </c>
      <c r="B93" s="52">
        <v>16</v>
      </c>
      <c r="C93" s="51" t="s">
        <v>32</v>
      </c>
      <c r="D93" s="52">
        <v>72</v>
      </c>
      <c r="E93" s="48">
        <v>15</v>
      </c>
      <c r="F93" s="48">
        <f>D93*E93</f>
        <v>1080</v>
      </c>
      <c r="G93" s="46">
        <v>14</v>
      </c>
      <c r="H93" s="46">
        <f>D93*G93</f>
        <v>1008</v>
      </c>
      <c r="I93" s="44">
        <f>F93-H93</f>
        <v>72</v>
      </c>
      <c r="J93" s="52">
        <v>557</v>
      </c>
      <c r="K93" s="51" t="s">
        <v>48</v>
      </c>
      <c r="L93" s="50" t="s">
        <v>33</v>
      </c>
    </row>
    <row r="94" spans="1:12" ht="12.75" x14ac:dyDescent="0.2">
      <c r="A94" s="53">
        <v>39883.747731481482</v>
      </c>
      <c r="B94" s="52">
        <v>4</v>
      </c>
      <c r="C94" s="51" t="s">
        <v>27</v>
      </c>
      <c r="D94" s="52">
        <v>53</v>
      </c>
      <c r="E94" s="48">
        <v>9</v>
      </c>
      <c r="F94" s="48">
        <f>D94*E94</f>
        <v>477</v>
      </c>
      <c r="G94" s="46">
        <v>7</v>
      </c>
      <c r="H94" s="46">
        <f>D94*G94</f>
        <v>371</v>
      </c>
      <c r="I94" s="44">
        <f>F94-H94</f>
        <v>106</v>
      </c>
      <c r="J94" s="52">
        <v>23</v>
      </c>
      <c r="K94" s="51" t="s">
        <v>42</v>
      </c>
      <c r="L94" s="50" t="s">
        <v>25</v>
      </c>
    </row>
    <row r="95" spans="1:12" ht="12.75" x14ac:dyDescent="0.2">
      <c r="A95" s="53">
        <v>39884.796851851854</v>
      </c>
      <c r="B95" s="52">
        <v>30</v>
      </c>
      <c r="C95" s="51" t="s">
        <v>39</v>
      </c>
      <c r="D95" s="52">
        <v>59</v>
      </c>
      <c r="E95" s="48">
        <v>12</v>
      </c>
      <c r="F95" s="48">
        <f>D95*E95</f>
        <v>708</v>
      </c>
      <c r="G95" s="46">
        <v>8</v>
      </c>
      <c r="H95" s="46">
        <f>D95*G95</f>
        <v>472</v>
      </c>
      <c r="I95" s="44">
        <f>F95-H95</f>
        <v>236</v>
      </c>
      <c r="J95" s="52">
        <v>6</v>
      </c>
      <c r="K95" s="51" t="s">
        <v>35</v>
      </c>
      <c r="L95" s="50" t="s">
        <v>25</v>
      </c>
    </row>
    <row r="96" spans="1:12" ht="12.75" x14ac:dyDescent="0.2">
      <c r="A96" s="53">
        <v>39885.313564814816</v>
      </c>
      <c r="B96" s="52">
        <v>31</v>
      </c>
      <c r="C96" s="51" t="s">
        <v>29</v>
      </c>
      <c r="D96" s="52">
        <v>71</v>
      </c>
      <c r="E96" s="48">
        <v>21</v>
      </c>
      <c r="F96" s="48">
        <f>D96*E96</f>
        <v>1491</v>
      </c>
      <c r="G96" s="46">
        <v>12</v>
      </c>
      <c r="H96" s="46">
        <f>D96*G96</f>
        <v>852</v>
      </c>
      <c r="I96" s="44">
        <f>F96-H96</f>
        <v>639</v>
      </c>
      <c r="J96" s="52">
        <v>557</v>
      </c>
      <c r="K96" s="51" t="s">
        <v>48</v>
      </c>
      <c r="L96" s="50" t="s">
        <v>33</v>
      </c>
    </row>
    <row r="97" spans="1:12" ht="12.75" x14ac:dyDescent="0.2">
      <c r="A97" s="53">
        <v>39885.735925925925</v>
      </c>
      <c r="B97" s="52">
        <v>16</v>
      </c>
      <c r="C97" s="51" t="s">
        <v>32</v>
      </c>
      <c r="D97" s="52">
        <v>9</v>
      </c>
      <c r="E97" s="48">
        <v>15</v>
      </c>
      <c r="F97" s="48">
        <f>D97*E97</f>
        <v>135</v>
      </c>
      <c r="G97" s="46">
        <v>14</v>
      </c>
      <c r="H97" s="46">
        <f>D97*G97</f>
        <v>126</v>
      </c>
      <c r="I97" s="44">
        <f>F97-H97</f>
        <v>9</v>
      </c>
      <c r="J97" s="52">
        <v>572</v>
      </c>
      <c r="K97" s="51" t="s">
        <v>34</v>
      </c>
      <c r="L97" s="50" t="s">
        <v>25</v>
      </c>
    </row>
    <row r="98" spans="1:12" ht="12.75" x14ac:dyDescent="0.2">
      <c r="A98" s="53">
        <v>39886.308761574073</v>
      </c>
      <c r="B98" s="52">
        <v>39</v>
      </c>
      <c r="C98" s="51" t="s">
        <v>41</v>
      </c>
      <c r="D98" s="52">
        <v>95</v>
      </c>
      <c r="E98" s="48">
        <v>33</v>
      </c>
      <c r="F98" s="48">
        <f>D98*E98</f>
        <v>3135</v>
      </c>
      <c r="G98" s="46">
        <v>28</v>
      </c>
      <c r="H98" s="46">
        <f>D98*G98</f>
        <v>2660</v>
      </c>
      <c r="I98" s="44">
        <f>F98-H98</f>
        <v>475</v>
      </c>
      <c r="J98" s="52">
        <v>95</v>
      </c>
      <c r="K98" s="51" t="s">
        <v>31</v>
      </c>
      <c r="L98" s="50" t="s">
        <v>25</v>
      </c>
    </row>
    <row r="99" spans="1:12" ht="12.75" x14ac:dyDescent="0.2">
      <c r="A99" s="53">
        <v>39887.256319444445</v>
      </c>
      <c r="B99" s="52">
        <v>16</v>
      </c>
      <c r="C99" s="51" t="s">
        <v>32</v>
      </c>
      <c r="D99" s="52">
        <v>72</v>
      </c>
      <c r="E99" s="48">
        <v>15</v>
      </c>
      <c r="F99" s="48">
        <f>D99*E99</f>
        <v>1080</v>
      </c>
      <c r="G99" s="46">
        <v>14</v>
      </c>
      <c r="H99" s="46">
        <f>D99*G99</f>
        <v>1008</v>
      </c>
      <c r="I99" s="44">
        <f>F99-H99</f>
        <v>72</v>
      </c>
      <c r="J99" s="52">
        <v>23</v>
      </c>
      <c r="K99" s="51" t="s">
        <v>42</v>
      </c>
      <c r="L99" s="50" t="s">
        <v>33</v>
      </c>
    </row>
    <row r="100" spans="1:12" ht="12.75" x14ac:dyDescent="0.2">
      <c r="A100" s="53">
        <v>39887.35738425926</v>
      </c>
      <c r="B100" s="52">
        <v>100</v>
      </c>
      <c r="C100" s="51" t="s">
        <v>45</v>
      </c>
      <c r="D100" s="52">
        <v>39</v>
      </c>
      <c r="E100" s="48">
        <v>8</v>
      </c>
      <c r="F100" s="48">
        <f>D100*E100</f>
        <v>312</v>
      </c>
      <c r="G100" s="46">
        <v>4</v>
      </c>
      <c r="H100" s="46">
        <f>D100*G100</f>
        <v>156</v>
      </c>
      <c r="I100" s="44">
        <f>F100-H100</f>
        <v>156</v>
      </c>
      <c r="J100" s="52">
        <v>95</v>
      </c>
      <c r="K100" s="51" t="s">
        <v>31</v>
      </c>
      <c r="L100" s="50" t="s">
        <v>25</v>
      </c>
    </row>
    <row r="101" spans="1:12" ht="12.75" x14ac:dyDescent="0.2">
      <c r="A101" s="53">
        <v>39888.464421296296</v>
      </c>
      <c r="B101" s="52">
        <v>16</v>
      </c>
      <c r="C101" s="51" t="s">
        <v>32</v>
      </c>
      <c r="D101" s="52">
        <v>68</v>
      </c>
      <c r="E101" s="48">
        <v>15</v>
      </c>
      <c r="F101" s="48">
        <f>D101*E101</f>
        <v>1020</v>
      </c>
      <c r="G101" s="46">
        <v>14</v>
      </c>
      <c r="H101" s="46">
        <f>D101*G101</f>
        <v>952</v>
      </c>
      <c r="I101" s="44">
        <f>F101-H101</f>
        <v>68</v>
      </c>
      <c r="J101" s="52">
        <v>6</v>
      </c>
      <c r="K101" s="51" t="s">
        <v>35</v>
      </c>
      <c r="L101" s="50" t="s">
        <v>33</v>
      </c>
    </row>
    <row r="102" spans="1:12" ht="12.75" x14ac:dyDescent="0.2">
      <c r="A102" s="53">
        <v>39888.887129629627</v>
      </c>
      <c r="B102" s="52">
        <v>16</v>
      </c>
      <c r="C102" s="51" t="s">
        <v>32</v>
      </c>
      <c r="D102" s="52">
        <v>38</v>
      </c>
      <c r="E102" s="48">
        <v>15</v>
      </c>
      <c r="F102" s="48">
        <f>D102*E102</f>
        <v>570</v>
      </c>
      <c r="G102" s="46">
        <v>14</v>
      </c>
      <c r="H102" s="46">
        <f>D102*G102</f>
        <v>532</v>
      </c>
      <c r="I102" s="44">
        <f>F102-H102</f>
        <v>38</v>
      </c>
      <c r="J102" s="52">
        <v>6</v>
      </c>
      <c r="K102" s="51" t="s">
        <v>35</v>
      </c>
      <c r="L102" s="50" t="s">
        <v>25</v>
      </c>
    </row>
    <row r="103" spans="1:12" ht="12.75" x14ac:dyDescent="0.2">
      <c r="A103" s="53">
        <v>39889.92732638889</v>
      </c>
      <c r="B103" s="52">
        <v>4</v>
      </c>
      <c r="C103" s="51" t="s">
        <v>27</v>
      </c>
      <c r="D103" s="52">
        <v>87</v>
      </c>
      <c r="E103" s="48">
        <v>9</v>
      </c>
      <c r="F103" s="48">
        <f>D103*E103</f>
        <v>783</v>
      </c>
      <c r="G103" s="46">
        <v>7</v>
      </c>
      <c r="H103" s="46">
        <f>D103*G103</f>
        <v>609</v>
      </c>
      <c r="I103" s="44">
        <f>F103-H103</f>
        <v>174</v>
      </c>
      <c r="J103" s="52">
        <v>846</v>
      </c>
      <c r="K103" s="51" t="s">
        <v>40</v>
      </c>
      <c r="L103" s="50" t="s">
        <v>25</v>
      </c>
    </row>
    <row r="104" spans="1:12" ht="12.75" x14ac:dyDescent="0.2">
      <c r="A104" s="53">
        <v>39891.997743055559</v>
      </c>
      <c r="B104" s="52">
        <v>30</v>
      </c>
      <c r="C104" s="51" t="s">
        <v>39</v>
      </c>
      <c r="D104" s="52">
        <v>54</v>
      </c>
      <c r="E104" s="48">
        <v>12</v>
      </c>
      <c r="F104" s="48">
        <f>D104*E104</f>
        <v>648</v>
      </c>
      <c r="G104" s="46">
        <v>8</v>
      </c>
      <c r="H104" s="46">
        <f>D104*G104</f>
        <v>432</v>
      </c>
      <c r="I104" s="44">
        <f>F104-H104</f>
        <v>216</v>
      </c>
      <c r="J104" s="52">
        <v>95</v>
      </c>
      <c r="K104" s="51" t="s">
        <v>31</v>
      </c>
      <c r="L104" s="50" t="s">
        <v>25</v>
      </c>
    </row>
    <row r="105" spans="1:12" ht="12.75" x14ac:dyDescent="0.2">
      <c r="A105" s="53">
        <v>39892.334374999999</v>
      </c>
      <c r="B105" s="52">
        <v>31</v>
      </c>
      <c r="C105" s="51" t="s">
        <v>29</v>
      </c>
      <c r="D105" s="52">
        <v>85</v>
      </c>
      <c r="E105" s="48">
        <v>21</v>
      </c>
      <c r="F105" s="48">
        <f>D105*E105</f>
        <v>1785</v>
      </c>
      <c r="G105" s="46">
        <v>12</v>
      </c>
      <c r="H105" s="46">
        <f>D105*G105</f>
        <v>1020</v>
      </c>
      <c r="I105" s="44">
        <f>F105-H105</f>
        <v>765</v>
      </c>
      <c r="J105" s="52">
        <v>95</v>
      </c>
      <c r="K105" s="51" t="s">
        <v>31</v>
      </c>
      <c r="L105" s="50" t="s">
        <v>25</v>
      </c>
    </row>
    <row r="106" spans="1:12" ht="12.75" x14ac:dyDescent="0.2">
      <c r="A106" s="53">
        <v>39894.028495370374</v>
      </c>
      <c r="B106" s="52">
        <v>19</v>
      </c>
      <c r="C106" s="51" t="s">
        <v>47</v>
      </c>
      <c r="D106" s="52">
        <v>1</v>
      </c>
      <c r="E106" s="48">
        <v>36</v>
      </c>
      <c r="F106" s="48">
        <f>D106*E106</f>
        <v>36</v>
      </c>
      <c r="G106" s="46">
        <v>25</v>
      </c>
      <c r="H106" s="46">
        <f>D106*G106</f>
        <v>25</v>
      </c>
      <c r="I106" s="44">
        <f>F106-H106</f>
        <v>11</v>
      </c>
      <c r="J106" s="52">
        <v>14</v>
      </c>
      <c r="K106" s="51" t="s">
        <v>26</v>
      </c>
      <c r="L106" s="50" t="s">
        <v>25</v>
      </c>
    </row>
    <row r="107" spans="1:12" ht="12.75" x14ac:dyDescent="0.2">
      <c r="A107" s="53">
        <v>39895.13385416667</v>
      </c>
      <c r="B107" s="52">
        <v>4</v>
      </c>
      <c r="C107" s="51" t="s">
        <v>27</v>
      </c>
      <c r="D107" s="52">
        <v>93</v>
      </c>
      <c r="E107" s="48">
        <v>9</v>
      </c>
      <c r="F107" s="48">
        <f>D107*E107</f>
        <v>837</v>
      </c>
      <c r="G107" s="46">
        <v>7</v>
      </c>
      <c r="H107" s="46">
        <f>D107*G107</f>
        <v>651</v>
      </c>
      <c r="I107" s="44">
        <f>F107-H107</f>
        <v>186</v>
      </c>
      <c r="J107" s="52">
        <v>557</v>
      </c>
      <c r="K107" s="51" t="s">
        <v>48</v>
      </c>
      <c r="L107" s="50" t="s">
        <v>25</v>
      </c>
    </row>
    <row r="108" spans="1:12" ht="12.75" x14ac:dyDescent="0.2">
      <c r="A108" s="53">
        <v>39896.598298611112</v>
      </c>
      <c r="B108" s="52">
        <v>85</v>
      </c>
      <c r="C108" s="51" t="s">
        <v>49</v>
      </c>
      <c r="D108" s="52">
        <v>41</v>
      </c>
      <c r="E108" s="48">
        <v>53</v>
      </c>
      <c r="F108" s="48">
        <f>D108*E108</f>
        <v>2173</v>
      </c>
      <c r="G108" s="46">
        <v>35</v>
      </c>
      <c r="H108" s="46">
        <f>D108*G108</f>
        <v>1435</v>
      </c>
      <c r="I108" s="44">
        <f>F108-H108</f>
        <v>738</v>
      </c>
      <c r="J108" s="52">
        <v>686</v>
      </c>
      <c r="K108" s="51" t="s">
        <v>28</v>
      </c>
      <c r="L108" s="50" t="s">
        <v>33</v>
      </c>
    </row>
    <row r="109" spans="1:12" ht="12.75" x14ac:dyDescent="0.2">
      <c r="A109" s="53">
        <v>39899.102986111109</v>
      </c>
      <c r="B109" s="52">
        <v>100</v>
      </c>
      <c r="C109" s="51" t="s">
        <v>45</v>
      </c>
      <c r="D109" s="52">
        <v>95</v>
      </c>
      <c r="E109" s="48">
        <v>8</v>
      </c>
      <c r="F109" s="48">
        <f>D109*E109</f>
        <v>760</v>
      </c>
      <c r="G109" s="46">
        <v>4</v>
      </c>
      <c r="H109" s="46">
        <f>D109*G109</f>
        <v>380</v>
      </c>
      <c r="I109" s="44">
        <f>F109-H109</f>
        <v>380</v>
      </c>
      <c r="J109" s="52">
        <v>557</v>
      </c>
      <c r="K109" s="51" t="s">
        <v>48</v>
      </c>
      <c r="L109" s="50" t="s">
        <v>33</v>
      </c>
    </row>
    <row r="110" spans="1:12" ht="12.75" x14ac:dyDescent="0.2">
      <c r="A110" s="53">
        <v>39900.334224537037</v>
      </c>
      <c r="B110" s="52">
        <v>31</v>
      </c>
      <c r="C110" s="51" t="s">
        <v>29</v>
      </c>
      <c r="D110" s="52">
        <v>7</v>
      </c>
      <c r="E110" s="48">
        <v>21</v>
      </c>
      <c r="F110" s="48">
        <f>D110*E110</f>
        <v>147</v>
      </c>
      <c r="G110" s="46">
        <v>12</v>
      </c>
      <c r="H110" s="46">
        <f>D110*G110</f>
        <v>84</v>
      </c>
      <c r="I110" s="44">
        <f>F110-H110</f>
        <v>63</v>
      </c>
      <c r="J110" s="52">
        <v>23</v>
      </c>
      <c r="K110" s="51" t="s">
        <v>42</v>
      </c>
      <c r="L110" s="50" t="s">
        <v>33</v>
      </c>
    </row>
    <row r="111" spans="1:12" ht="12.75" x14ac:dyDescent="0.2">
      <c r="A111" s="53">
        <v>39900.858576388891</v>
      </c>
      <c r="B111" s="52">
        <v>31</v>
      </c>
      <c r="C111" s="51" t="s">
        <v>29</v>
      </c>
      <c r="D111" s="52">
        <v>92</v>
      </c>
      <c r="E111" s="48">
        <v>21</v>
      </c>
      <c r="F111" s="48">
        <f>D111*E111</f>
        <v>1932</v>
      </c>
      <c r="G111" s="46">
        <v>12</v>
      </c>
      <c r="H111" s="46">
        <f>D111*G111</f>
        <v>1104</v>
      </c>
      <c r="I111" s="44">
        <f>F111-H111</f>
        <v>828</v>
      </c>
      <c r="J111" s="52">
        <v>572</v>
      </c>
      <c r="K111" s="51" t="s">
        <v>34</v>
      </c>
      <c r="L111" s="50" t="s">
        <v>38</v>
      </c>
    </row>
    <row r="112" spans="1:12" ht="12.75" x14ac:dyDescent="0.2">
      <c r="A112" s="53">
        <v>39901.394791666666</v>
      </c>
      <c r="B112" s="52">
        <v>85</v>
      </c>
      <c r="C112" s="51" t="s">
        <v>49</v>
      </c>
      <c r="D112" s="52">
        <v>30</v>
      </c>
      <c r="E112" s="48">
        <v>53</v>
      </c>
      <c r="F112" s="48">
        <f>D112*E112</f>
        <v>1590</v>
      </c>
      <c r="G112" s="46">
        <v>35</v>
      </c>
      <c r="H112" s="46">
        <f>D112*G112</f>
        <v>1050</v>
      </c>
      <c r="I112" s="44">
        <f>F112-H112</f>
        <v>540</v>
      </c>
      <c r="J112" s="52">
        <v>14</v>
      </c>
      <c r="K112" s="51" t="s">
        <v>26</v>
      </c>
      <c r="L112" s="50" t="s">
        <v>33</v>
      </c>
    </row>
    <row r="113" spans="1:12" ht="12.75" x14ac:dyDescent="0.2">
      <c r="A113" s="53">
        <v>39902.408900462964</v>
      </c>
      <c r="B113" s="52">
        <v>4</v>
      </c>
      <c r="C113" s="51" t="s">
        <v>27</v>
      </c>
      <c r="D113" s="52">
        <v>38</v>
      </c>
      <c r="E113" s="48">
        <v>9</v>
      </c>
      <c r="F113" s="48">
        <f>D113*E113</f>
        <v>342</v>
      </c>
      <c r="G113" s="46">
        <v>7</v>
      </c>
      <c r="H113" s="46">
        <f>D113*G113</f>
        <v>266</v>
      </c>
      <c r="I113" s="44">
        <f>F113-H113</f>
        <v>76</v>
      </c>
      <c r="J113" s="52">
        <v>686</v>
      </c>
      <c r="K113" s="51" t="s">
        <v>28</v>
      </c>
      <c r="L113" s="50" t="s">
        <v>33</v>
      </c>
    </row>
    <row r="114" spans="1:12" ht="12.75" x14ac:dyDescent="0.2">
      <c r="A114" s="53">
        <v>39903.005601851852</v>
      </c>
      <c r="B114" s="52">
        <v>31</v>
      </c>
      <c r="C114" s="51" t="s">
        <v>29</v>
      </c>
      <c r="D114" s="52">
        <v>21</v>
      </c>
      <c r="E114" s="48">
        <v>21</v>
      </c>
      <c r="F114" s="48">
        <f>D114*E114</f>
        <v>441</v>
      </c>
      <c r="G114" s="46">
        <v>12</v>
      </c>
      <c r="H114" s="46">
        <f>D114*G114</f>
        <v>252</v>
      </c>
      <c r="I114" s="44">
        <f>F114-H114</f>
        <v>189</v>
      </c>
      <c r="J114" s="52">
        <v>23</v>
      </c>
      <c r="K114" s="51" t="s">
        <v>42</v>
      </c>
      <c r="L114" s="50" t="s">
        <v>25</v>
      </c>
    </row>
    <row r="115" spans="1:12" ht="12.75" x14ac:dyDescent="0.2">
      <c r="A115" s="53">
        <v>39904.657881944448</v>
      </c>
      <c r="B115" s="52">
        <v>100</v>
      </c>
      <c r="C115" s="51" t="s">
        <v>45</v>
      </c>
      <c r="D115" s="52">
        <v>95</v>
      </c>
      <c r="E115" s="48">
        <v>8</v>
      </c>
      <c r="F115" s="48">
        <f>D115*E115</f>
        <v>760</v>
      </c>
      <c r="G115" s="46">
        <v>4</v>
      </c>
      <c r="H115" s="46">
        <f>D115*G115</f>
        <v>380</v>
      </c>
      <c r="I115" s="44">
        <f>F115-H115</f>
        <v>380</v>
      </c>
      <c r="J115" s="52">
        <v>95</v>
      </c>
      <c r="K115" s="51" t="s">
        <v>31</v>
      </c>
      <c r="L115" s="50" t="s">
        <v>38</v>
      </c>
    </row>
    <row r="116" spans="1:12" ht="12.75" x14ac:dyDescent="0.2">
      <c r="A116" s="53">
        <v>39905.050381944442</v>
      </c>
      <c r="B116" s="52">
        <v>4</v>
      </c>
      <c r="C116" s="51" t="s">
        <v>27</v>
      </c>
      <c r="D116" s="52">
        <v>69</v>
      </c>
      <c r="E116" s="48">
        <v>9</v>
      </c>
      <c r="F116" s="48">
        <f>D116*E116</f>
        <v>621</v>
      </c>
      <c r="G116" s="46">
        <v>7</v>
      </c>
      <c r="H116" s="46">
        <f>D116*G116</f>
        <v>483</v>
      </c>
      <c r="I116" s="44">
        <f>F116-H116</f>
        <v>138</v>
      </c>
      <c r="J116" s="52">
        <v>95</v>
      </c>
      <c r="K116" s="51" t="s">
        <v>31</v>
      </c>
      <c r="L116" s="50" t="s">
        <v>25</v>
      </c>
    </row>
    <row r="117" spans="1:12" ht="12.75" x14ac:dyDescent="0.2">
      <c r="A117" s="53">
        <v>39905.902002314811</v>
      </c>
      <c r="B117" s="52">
        <v>16</v>
      </c>
      <c r="C117" s="51" t="s">
        <v>32</v>
      </c>
      <c r="D117" s="52">
        <v>96</v>
      </c>
      <c r="E117" s="48">
        <v>15</v>
      </c>
      <c r="F117" s="48">
        <f>D117*E117</f>
        <v>1440</v>
      </c>
      <c r="G117" s="46">
        <v>14</v>
      </c>
      <c r="H117" s="46">
        <f>D117*G117</f>
        <v>1344</v>
      </c>
      <c r="I117" s="44">
        <f>F117-H117</f>
        <v>96</v>
      </c>
      <c r="J117" s="52">
        <v>14</v>
      </c>
      <c r="K117" s="51" t="s">
        <v>26</v>
      </c>
      <c r="L117" s="50" t="s">
        <v>33</v>
      </c>
    </row>
    <row r="118" spans="1:12" ht="12.75" x14ac:dyDescent="0.2">
      <c r="A118" s="53">
        <v>39906.501319444447</v>
      </c>
      <c r="B118" s="52">
        <v>4</v>
      </c>
      <c r="C118" s="51" t="s">
        <v>27</v>
      </c>
      <c r="D118" s="52">
        <v>36</v>
      </c>
      <c r="E118" s="48">
        <v>9</v>
      </c>
      <c r="F118" s="48">
        <f>D118*E118</f>
        <v>324</v>
      </c>
      <c r="G118" s="46">
        <v>7</v>
      </c>
      <c r="H118" s="46">
        <f>D118*G118</f>
        <v>252</v>
      </c>
      <c r="I118" s="44">
        <f>F118-H118</f>
        <v>72</v>
      </c>
      <c r="J118" s="52">
        <v>315</v>
      </c>
      <c r="K118" s="51" t="s">
        <v>44</v>
      </c>
      <c r="L118" s="50" t="s">
        <v>25</v>
      </c>
    </row>
    <row r="119" spans="1:12" ht="12.75" x14ac:dyDescent="0.2">
      <c r="A119" s="53">
        <v>39907.617256944446</v>
      </c>
      <c r="B119" s="52">
        <v>22</v>
      </c>
      <c r="C119" s="51" t="s">
        <v>46</v>
      </c>
      <c r="D119" s="52">
        <v>86</v>
      </c>
      <c r="E119" s="48">
        <v>24</v>
      </c>
      <c r="F119" s="48">
        <f>D119*E119</f>
        <v>2064</v>
      </c>
      <c r="G119" s="46">
        <v>18</v>
      </c>
      <c r="H119" s="46">
        <f>D119*G119</f>
        <v>1548</v>
      </c>
      <c r="I119" s="44">
        <f>F119-H119</f>
        <v>516</v>
      </c>
      <c r="J119" s="52">
        <v>686</v>
      </c>
      <c r="K119" s="51" t="s">
        <v>28</v>
      </c>
      <c r="L119" s="50" t="s">
        <v>33</v>
      </c>
    </row>
    <row r="120" spans="1:12" ht="12.75" x14ac:dyDescent="0.2">
      <c r="A120" s="53">
        <v>39907.763842592591</v>
      </c>
      <c r="B120" s="52">
        <v>30</v>
      </c>
      <c r="C120" s="51" t="s">
        <v>39</v>
      </c>
      <c r="D120" s="52">
        <v>58</v>
      </c>
      <c r="E120" s="48">
        <v>12</v>
      </c>
      <c r="F120" s="48">
        <f>D120*E120</f>
        <v>696</v>
      </c>
      <c r="G120" s="46">
        <v>8</v>
      </c>
      <c r="H120" s="46">
        <f>D120*G120</f>
        <v>464</v>
      </c>
      <c r="I120" s="44">
        <f>F120-H120</f>
        <v>232</v>
      </c>
      <c r="J120" s="52">
        <v>557</v>
      </c>
      <c r="K120" s="51" t="s">
        <v>48</v>
      </c>
      <c r="L120" s="50" t="s">
        <v>25</v>
      </c>
    </row>
    <row r="121" spans="1:12" ht="12.75" x14ac:dyDescent="0.2">
      <c r="A121" s="53">
        <v>39908.489236111112</v>
      </c>
      <c r="B121" s="52">
        <v>100</v>
      </c>
      <c r="C121" s="51" t="s">
        <v>45</v>
      </c>
      <c r="D121" s="52">
        <v>99</v>
      </c>
      <c r="E121" s="48">
        <v>8</v>
      </c>
      <c r="F121" s="48">
        <f>D121*E121</f>
        <v>792</v>
      </c>
      <c r="G121" s="46">
        <v>4</v>
      </c>
      <c r="H121" s="46">
        <f>D121*G121</f>
        <v>396</v>
      </c>
      <c r="I121" s="44">
        <f>F121-H121</f>
        <v>396</v>
      </c>
      <c r="J121" s="52">
        <v>233</v>
      </c>
      <c r="K121" s="51" t="s">
        <v>36</v>
      </c>
      <c r="L121" s="50" t="s">
        <v>33</v>
      </c>
    </row>
    <row r="122" spans="1:12" ht="12.75" x14ac:dyDescent="0.2">
      <c r="A122" s="53">
        <v>39910.048437500001</v>
      </c>
      <c r="B122" s="52">
        <v>16</v>
      </c>
      <c r="C122" s="51" t="s">
        <v>32</v>
      </c>
      <c r="D122" s="52">
        <v>63</v>
      </c>
      <c r="E122" s="48">
        <v>15</v>
      </c>
      <c r="F122" s="48">
        <f>D122*E122</f>
        <v>945</v>
      </c>
      <c r="G122" s="46">
        <v>14</v>
      </c>
      <c r="H122" s="46">
        <f>D122*G122</f>
        <v>882</v>
      </c>
      <c r="I122" s="44">
        <f>F122-H122</f>
        <v>63</v>
      </c>
      <c r="J122" s="52">
        <v>557</v>
      </c>
      <c r="K122" s="51" t="s">
        <v>48</v>
      </c>
      <c r="L122" s="50" t="s">
        <v>38</v>
      </c>
    </row>
    <row r="123" spans="1:12" ht="12.75" x14ac:dyDescent="0.2">
      <c r="A123" s="53">
        <v>39910.172326388885</v>
      </c>
      <c r="B123" s="52">
        <v>31</v>
      </c>
      <c r="C123" s="51" t="s">
        <v>29</v>
      </c>
      <c r="D123" s="52">
        <v>15</v>
      </c>
      <c r="E123" s="48">
        <v>21</v>
      </c>
      <c r="F123" s="48">
        <f>D123*E123</f>
        <v>315</v>
      </c>
      <c r="G123" s="46">
        <v>12</v>
      </c>
      <c r="H123" s="46">
        <f>D123*G123</f>
        <v>180</v>
      </c>
      <c r="I123" s="44">
        <f>F123-H123</f>
        <v>135</v>
      </c>
      <c r="J123" s="52">
        <v>846</v>
      </c>
      <c r="K123" s="51" t="s">
        <v>40</v>
      </c>
      <c r="L123" s="50" t="s">
        <v>38</v>
      </c>
    </row>
    <row r="124" spans="1:12" ht="12.75" x14ac:dyDescent="0.2">
      <c r="A124" s="53">
        <v>39910.324837962966</v>
      </c>
      <c r="B124" s="52">
        <v>85</v>
      </c>
      <c r="C124" s="51" t="s">
        <v>49</v>
      </c>
      <c r="D124" s="52">
        <v>11</v>
      </c>
      <c r="E124" s="48">
        <v>53</v>
      </c>
      <c r="F124" s="48">
        <f>D124*E124</f>
        <v>583</v>
      </c>
      <c r="G124" s="46">
        <v>35</v>
      </c>
      <c r="H124" s="46">
        <f>D124*G124</f>
        <v>385</v>
      </c>
      <c r="I124" s="44">
        <f>F124-H124</f>
        <v>198</v>
      </c>
      <c r="J124" s="52">
        <v>23</v>
      </c>
      <c r="K124" s="51" t="s">
        <v>42</v>
      </c>
      <c r="L124" s="50" t="s">
        <v>33</v>
      </c>
    </row>
    <row r="125" spans="1:12" ht="12.75" x14ac:dyDescent="0.2">
      <c r="A125" s="53">
        <v>39912.621724537035</v>
      </c>
      <c r="B125" s="52">
        <v>2</v>
      </c>
      <c r="C125" s="51" t="s">
        <v>30</v>
      </c>
      <c r="D125" s="52">
        <v>89</v>
      </c>
      <c r="E125" s="48">
        <v>12</v>
      </c>
      <c r="F125" s="48">
        <f>D125*E125</f>
        <v>1068</v>
      </c>
      <c r="G125" s="46">
        <v>6</v>
      </c>
      <c r="H125" s="46">
        <f>D125*G125</f>
        <v>534</v>
      </c>
      <c r="I125" s="44">
        <f>F125-H125</f>
        <v>534</v>
      </c>
      <c r="J125" s="52">
        <v>557</v>
      </c>
      <c r="K125" s="51" t="s">
        <v>48</v>
      </c>
      <c r="L125" s="50" t="s">
        <v>25</v>
      </c>
    </row>
    <row r="126" spans="1:12" ht="12.75" x14ac:dyDescent="0.2">
      <c r="A126" s="53">
        <v>39912.705011574071</v>
      </c>
      <c r="B126" s="52">
        <v>2</v>
      </c>
      <c r="C126" s="51" t="s">
        <v>30</v>
      </c>
      <c r="D126" s="52">
        <v>77</v>
      </c>
      <c r="E126" s="48">
        <v>12</v>
      </c>
      <c r="F126" s="48">
        <f>D126*E126</f>
        <v>924</v>
      </c>
      <c r="G126" s="46">
        <v>6</v>
      </c>
      <c r="H126" s="46">
        <f>D126*G126</f>
        <v>462</v>
      </c>
      <c r="I126" s="44">
        <f>F126-H126</f>
        <v>462</v>
      </c>
      <c r="J126" s="52">
        <v>846</v>
      </c>
      <c r="K126" s="51" t="s">
        <v>40</v>
      </c>
      <c r="L126" s="50" t="s">
        <v>25</v>
      </c>
    </row>
    <row r="127" spans="1:12" ht="12.75" x14ac:dyDescent="0.2">
      <c r="A127" s="53">
        <v>39912.848738425928</v>
      </c>
      <c r="B127" s="52">
        <v>100</v>
      </c>
      <c r="C127" s="51" t="s">
        <v>45</v>
      </c>
      <c r="D127" s="52">
        <v>16</v>
      </c>
      <c r="E127" s="48">
        <v>8</v>
      </c>
      <c r="F127" s="48">
        <f>D127*E127</f>
        <v>128</v>
      </c>
      <c r="G127" s="46">
        <v>4</v>
      </c>
      <c r="H127" s="46">
        <f>D127*G127</f>
        <v>64</v>
      </c>
      <c r="I127" s="44">
        <f>F127-H127</f>
        <v>64</v>
      </c>
      <c r="J127" s="52">
        <v>14</v>
      </c>
      <c r="K127" s="51" t="s">
        <v>26</v>
      </c>
      <c r="L127" s="50" t="s">
        <v>25</v>
      </c>
    </row>
    <row r="128" spans="1:12" ht="12.75" x14ac:dyDescent="0.2">
      <c r="A128" s="53">
        <v>39913.004826388889</v>
      </c>
      <c r="B128" s="52">
        <v>100</v>
      </c>
      <c r="C128" s="51" t="s">
        <v>45</v>
      </c>
      <c r="D128" s="52">
        <v>58</v>
      </c>
      <c r="E128" s="48">
        <v>8</v>
      </c>
      <c r="F128" s="48">
        <f>D128*E128</f>
        <v>464</v>
      </c>
      <c r="G128" s="46">
        <v>4</v>
      </c>
      <c r="H128" s="46">
        <f>D128*G128</f>
        <v>232</v>
      </c>
      <c r="I128" s="44">
        <f>F128-H128</f>
        <v>232</v>
      </c>
      <c r="J128" s="52">
        <v>846</v>
      </c>
      <c r="K128" s="51" t="s">
        <v>40</v>
      </c>
      <c r="L128" s="50" t="s">
        <v>25</v>
      </c>
    </row>
    <row r="129" spans="1:12" ht="12.75" x14ac:dyDescent="0.2">
      <c r="A129" s="53">
        <v>39913.009826388887</v>
      </c>
      <c r="B129" s="52">
        <v>4</v>
      </c>
      <c r="C129" s="51" t="s">
        <v>27</v>
      </c>
      <c r="D129" s="52">
        <v>55</v>
      </c>
      <c r="E129" s="48">
        <v>9</v>
      </c>
      <c r="F129" s="48">
        <f>D129*E129</f>
        <v>495</v>
      </c>
      <c r="G129" s="46">
        <v>7</v>
      </c>
      <c r="H129" s="46">
        <f>D129*G129</f>
        <v>385</v>
      </c>
      <c r="I129" s="44">
        <f>F129-H129</f>
        <v>110</v>
      </c>
      <c r="J129" s="52">
        <v>6</v>
      </c>
      <c r="K129" s="51" t="s">
        <v>35</v>
      </c>
      <c r="L129" s="50" t="s">
        <v>25</v>
      </c>
    </row>
    <row r="130" spans="1:12" ht="12.75" x14ac:dyDescent="0.2">
      <c r="A130" s="53">
        <v>39914.297233796293</v>
      </c>
      <c r="B130" s="52">
        <v>19</v>
      </c>
      <c r="C130" s="51" t="s">
        <v>47</v>
      </c>
      <c r="D130" s="52">
        <v>59</v>
      </c>
      <c r="E130" s="48">
        <v>36</v>
      </c>
      <c r="F130" s="48">
        <f>D130*E130</f>
        <v>2124</v>
      </c>
      <c r="G130" s="46">
        <v>25</v>
      </c>
      <c r="H130" s="46">
        <f>D130*G130</f>
        <v>1475</v>
      </c>
      <c r="I130" s="44">
        <f>F130-H130</f>
        <v>649</v>
      </c>
      <c r="J130" s="52">
        <v>6</v>
      </c>
      <c r="K130" s="51" t="s">
        <v>35</v>
      </c>
      <c r="L130" s="50" t="s">
        <v>25</v>
      </c>
    </row>
    <row r="131" spans="1:12" ht="12.75" x14ac:dyDescent="0.2">
      <c r="A131" s="53">
        <v>39915.063414351855</v>
      </c>
      <c r="B131" s="52">
        <v>19</v>
      </c>
      <c r="C131" s="51" t="s">
        <v>47</v>
      </c>
      <c r="D131" s="52">
        <v>2</v>
      </c>
      <c r="E131" s="48">
        <v>36</v>
      </c>
      <c r="F131" s="48">
        <f>D131*E131</f>
        <v>72</v>
      </c>
      <c r="G131" s="46">
        <v>25</v>
      </c>
      <c r="H131" s="46">
        <f>D131*G131</f>
        <v>50</v>
      </c>
      <c r="I131" s="44">
        <f>F131-H131</f>
        <v>22</v>
      </c>
      <c r="J131" s="52">
        <v>686</v>
      </c>
      <c r="K131" s="51" t="s">
        <v>28</v>
      </c>
      <c r="L131" s="50" t="s">
        <v>33</v>
      </c>
    </row>
    <row r="132" spans="1:12" ht="12.75" x14ac:dyDescent="0.2">
      <c r="A132" s="53">
        <v>39915.39329861111</v>
      </c>
      <c r="B132" s="52">
        <v>31</v>
      </c>
      <c r="C132" s="51" t="s">
        <v>29</v>
      </c>
      <c r="D132" s="52">
        <v>85</v>
      </c>
      <c r="E132" s="48">
        <v>21</v>
      </c>
      <c r="F132" s="48">
        <f>D132*E132</f>
        <v>1785</v>
      </c>
      <c r="G132" s="46">
        <v>12</v>
      </c>
      <c r="H132" s="46">
        <f>D132*G132</f>
        <v>1020</v>
      </c>
      <c r="I132" s="44">
        <f>F132-H132</f>
        <v>765</v>
      </c>
      <c r="J132" s="52">
        <v>6</v>
      </c>
      <c r="K132" s="51" t="s">
        <v>35</v>
      </c>
      <c r="L132" s="50" t="s">
        <v>33</v>
      </c>
    </row>
    <row r="133" spans="1:12" ht="12.75" x14ac:dyDescent="0.2">
      <c r="A133" s="53">
        <v>39916.31790509259</v>
      </c>
      <c r="B133" s="52">
        <v>22</v>
      </c>
      <c r="C133" s="51" t="s">
        <v>46</v>
      </c>
      <c r="D133" s="52">
        <v>11</v>
      </c>
      <c r="E133" s="48">
        <v>24</v>
      </c>
      <c r="F133" s="48">
        <f>D133*E133</f>
        <v>264</v>
      </c>
      <c r="G133" s="46">
        <v>18</v>
      </c>
      <c r="H133" s="46">
        <f>D133*G133</f>
        <v>198</v>
      </c>
      <c r="I133" s="44">
        <f>F133-H133</f>
        <v>66</v>
      </c>
      <c r="J133" s="52">
        <v>23</v>
      </c>
      <c r="K133" s="51" t="s">
        <v>42</v>
      </c>
      <c r="L133" s="50" t="s">
        <v>25</v>
      </c>
    </row>
    <row r="134" spans="1:12" ht="12.75" x14ac:dyDescent="0.2">
      <c r="A134" s="53">
        <v>39916.879467592589</v>
      </c>
      <c r="B134" s="52">
        <v>4</v>
      </c>
      <c r="C134" s="51" t="s">
        <v>27</v>
      </c>
      <c r="D134" s="52">
        <v>84</v>
      </c>
      <c r="E134" s="48">
        <v>9</v>
      </c>
      <c r="F134" s="48">
        <f>D134*E134</f>
        <v>756</v>
      </c>
      <c r="G134" s="46">
        <v>7</v>
      </c>
      <c r="H134" s="46">
        <f>D134*G134</f>
        <v>588</v>
      </c>
      <c r="I134" s="44">
        <f>F134-H134</f>
        <v>168</v>
      </c>
      <c r="J134" s="52">
        <v>14</v>
      </c>
      <c r="K134" s="51" t="s">
        <v>26</v>
      </c>
      <c r="L134" s="50" t="s">
        <v>25</v>
      </c>
    </row>
    <row r="135" spans="1:12" ht="12.75" x14ac:dyDescent="0.2">
      <c r="A135" s="53">
        <v>39917.176840277774</v>
      </c>
      <c r="B135" s="52">
        <v>16</v>
      </c>
      <c r="C135" s="51" t="s">
        <v>32</v>
      </c>
      <c r="D135" s="52">
        <v>82</v>
      </c>
      <c r="E135" s="48">
        <v>15</v>
      </c>
      <c r="F135" s="48">
        <f>D135*E135</f>
        <v>1230</v>
      </c>
      <c r="G135" s="46">
        <v>14</v>
      </c>
      <c r="H135" s="46">
        <f>D135*G135</f>
        <v>1148</v>
      </c>
      <c r="I135" s="44">
        <f>F135-H135</f>
        <v>82</v>
      </c>
      <c r="J135" s="52">
        <v>6</v>
      </c>
      <c r="K135" s="51" t="s">
        <v>35</v>
      </c>
      <c r="L135" s="50" t="s">
        <v>25</v>
      </c>
    </row>
    <row r="136" spans="1:12" ht="12.75" x14ac:dyDescent="0.2">
      <c r="A136" s="53">
        <v>39917.7341087963</v>
      </c>
      <c r="B136" s="52">
        <v>100</v>
      </c>
      <c r="C136" s="51" t="s">
        <v>45</v>
      </c>
      <c r="D136" s="52">
        <v>18</v>
      </c>
      <c r="E136" s="48">
        <v>8</v>
      </c>
      <c r="F136" s="48">
        <f>D136*E136</f>
        <v>144</v>
      </c>
      <c r="G136" s="46">
        <v>4</v>
      </c>
      <c r="H136" s="46">
        <f>D136*G136</f>
        <v>72</v>
      </c>
      <c r="I136" s="44">
        <f>F136-H136</f>
        <v>72</v>
      </c>
      <c r="J136" s="52">
        <v>557</v>
      </c>
      <c r="K136" s="51" t="s">
        <v>48</v>
      </c>
      <c r="L136" s="50" t="s">
        <v>25</v>
      </c>
    </row>
    <row r="137" spans="1:12" ht="12.75" x14ac:dyDescent="0.2">
      <c r="A137" s="53">
        <v>39917.973749999997</v>
      </c>
      <c r="B137" s="52">
        <v>19</v>
      </c>
      <c r="C137" s="51" t="s">
        <v>47</v>
      </c>
      <c r="D137" s="52">
        <v>43</v>
      </c>
      <c r="E137" s="48">
        <v>36</v>
      </c>
      <c r="F137" s="48">
        <f>D137*E137</f>
        <v>1548</v>
      </c>
      <c r="G137" s="46">
        <v>25</v>
      </c>
      <c r="H137" s="46">
        <f>D137*G137</f>
        <v>1075</v>
      </c>
      <c r="I137" s="44">
        <f>F137-H137</f>
        <v>473</v>
      </c>
      <c r="J137" s="52">
        <v>315</v>
      </c>
      <c r="K137" s="51" t="s">
        <v>44</v>
      </c>
      <c r="L137" s="50" t="s">
        <v>25</v>
      </c>
    </row>
    <row r="138" spans="1:12" ht="12.75" x14ac:dyDescent="0.2">
      <c r="A138" s="53">
        <v>39918.422939814816</v>
      </c>
      <c r="B138" s="52">
        <v>16</v>
      </c>
      <c r="C138" s="51" t="s">
        <v>32</v>
      </c>
      <c r="D138" s="52">
        <v>29</v>
      </c>
      <c r="E138" s="48">
        <v>15</v>
      </c>
      <c r="F138" s="48">
        <f>D138*E138</f>
        <v>435</v>
      </c>
      <c r="G138" s="46">
        <v>14</v>
      </c>
      <c r="H138" s="46">
        <f>D138*G138</f>
        <v>406</v>
      </c>
      <c r="I138" s="44">
        <f>F138-H138</f>
        <v>29</v>
      </c>
      <c r="J138" s="52">
        <v>572</v>
      </c>
      <c r="K138" s="51" t="s">
        <v>34</v>
      </c>
      <c r="L138" s="50" t="s">
        <v>25</v>
      </c>
    </row>
    <row r="139" spans="1:12" ht="12.75" x14ac:dyDescent="0.2">
      <c r="A139" s="53">
        <v>39919.441921296297</v>
      </c>
      <c r="B139" s="52">
        <v>22</v>
      </c>
      <c r="C139" s="51" t="s">
        <v>46</v>
      </c>
      <c r="D139" s="52">
        <v>78</v>
      </c>
      <c r="E139" s="48">
        <v>24</v>
      </c>
      <c r="F139" s="48">
        <f>D139*E139</f>
        <v>1872</v>
      </c>
      <c r="G139" s="46">
        <v>18</v>
      </c>
      <c r="H139" s="46">
        <f>D139*G139</f>
        <v>1404</v>
      </c>
      <c r="I139" s="44">
        <f>F139-H139</f>
        <v>468</v>
      </c>
      <c r="J139" s="52">
        <v>572</v>
      </c>
      <c r="K139" s="51" t="s">
        <v>34</v>
      </c>
      <c r="L139" s="50" t="s">
        <v>38</v>
      </c>
    </row>
    <row r="140" spans="1:12" ht="12.75" x14ac:dyDescent="0.2">
      <c r="A140" s="53">
        <v>39920.823657407411</v>
      </c>
      <c r="B140" s="52">
        <v>30</v>
      </c>
      <c r="C140" s="51" t="s">
        <v>39</v>
      </c>
      <c r="D140" s="52">
        <v>61</v>
      </c>
      <c r="E140" s="48">
        <v>12</v>
      </c>
      <c r="F140" s="48">
        <f>D140*E140</f>
        <v>732</v>
      </c>
      <c r="G140" s="46">
        <v>8</v>
      </c>
      <c r="H140" s="46">
        <f>D140*G140</f>
        <v>488</v>
      </c>
      <c r="I140" s="44">
        <f>F140-H140</f>
        <v>244</v>
      </c>
      <c r="J140" s="52">
        <v>686</v>
      </c>
      <c r="K140" s="51" t="s">
        <v>28</v>
      </c>
      <c r="L140" s="50" t="s">
        <v>25</v>
      </c>
    </row>
    <row r="141" spans="1:12" ht="12.75" x14ac:dyDescent="0.2">
      <c r="A141" s="53">
        <v>39921.088726851849</v>
      </c>
      <c r="B141" s="52">
        <v>16</v>
      </c>
      <c r="C141" s="51" t="s">
        <v>32</v>
      </c>
      <c r="D141" s="52">
        <v>17</v>
      </c>
      <c r="E141" s="48">
        <v>15</v>
      </c>
      <c r="F141" s="48">
        <f>D141*E141</f>
        <v>255</v>
      </c>
      <c r="G141" s="46">
        <v>14</v>
      </c>
      <c r="H141" s="46">
        <f>D141*G141</f>
        <v>238</v>
      </c>
      <c r="I141" s="44">
        <f>F141-H141</f>
        <v>17</v>
      </c>
      <c r="J141" s="52">
        <v>14</v>
      </c>
      <c r="K141" s="51" t="s">
        <v>26</v>
      </c>
      <c r="L141" s="50" t="s">
        <v>33</v>
      </c>
    </row>
    <row r="142" spans="1:12" ht="12.75" x14ac:dyDescent="0.2">
      <c r="A142" s="53">
        <v>39921.254374999997</v>
      </c>
      <c r="B142" s="52">
        <v>22</v>
      </c>
      <c r="C142" s="51" t="s">
        <v>46</v>
      </c>
      <c r="D142" s="52">
        <v>60</v>
      </c>
      <c r="E142" s="48">
        <v>24</v>
      </c>
      <c r="F142" s="48">
        <f>D142*E142</f>
        <v>1440</v>
      </c>
      <c r="G142" s="46">
        <v>18</v>
      </c>
      <c r="H142" s="46">
        <f>D142*G142</f>
        <v>1080</v>
      </c>
      <c r="I142" s="44">
        <f>F142-H142</f>
        <v>360</v>
      </c>
      <c r="J142" s="52">
        <v>846</v>
      </c>
      <c r="K142" s="51" t="s">
        <v>40</v>
      </c>
      <c r="L142" s="50" t="s">
        <v>25</v>
      </c>
    </row>
    <row r="143" spans="1:12" ht="12.75" x14ac:dyDescent="0.2">
      <c r="A143" s="53">
        <v>39922.779907407406</v>
      </c>
      <c r="B143" s="52">
        <v>100</v>
      </c>
      <c r="C143" s="51" t="s">
        <v>45</v>
      </c>
      <c r="D143" s="52">
        <v>27</v>
      </c>
      <c r="E143" s="48">
        <v>8</v>
      </c>
      <c r="F143" s="48">
        <f>D143*E143</f>
        <v>216</v>
      </c>
      <c r="G143" s="46">
        <v>4</v>
      </c>
      <c r="H143" s="46">
        <f>D143*G143</f>
        <v>108</v>
      </c>
      <c r="I143" s="44">
        <f>F143-H143</f>
        <v>108</v>
      </c>
      <c r="J143" s="52">
        <v>6</v>
      </c>
      <c r="K143" s="51" t="s">
        <v>35</v>
      </c>
      <c r="L143" s="50" t="s">
        <v>25</v>
      </c>
    </row>
    <row r="144" spans="1:12" ht="12.75" x14ac:dyDescent="0.2">
      <c r="A144" s="53">
        <v>39922.827708333331</v>
      </c>
      <c r="B144" s="52">
        <v>98</v>
      </c>
      <c r="C144" s="51" t="s">
        <v>37</v>
      </c>
      <c r="D144" s="52">
        <v>74</v>
      </c>
      <c r="E144" s="48">
        <v>18</v>
      </c>
      <c r="F144" s="48">
        <f>D144*E144</f>
        <v>1332</v>
      </c>
      <c r="G144" s="46">
        <v>8</v>
      </c>
      <c r="H144" s="46">
        <f>D144*G144</f>
        <v>592</v>
      </c>
      <c r="I144" s="44">
        <f>F144-H144</f>
        <v>740</v>
      </c>
      <c r="J144" s="52">
        <v>315</v>
      </c>
      <c r="K144" s="51" t="s">
        <v>44</v>
      </c>
      <c r="L144" s="50" t="s">
        <v>25</v>
      </c>
    </row>
    <row r="145" spans="1:12" ht="12.75" x14ac:dyDescent="0.2">
      <c r="A145" s="53">
        <v>39923.065104166664</v>
      </c>
      <c r="B145" s="52">
        <v>98</v>
      </c>
      <c r="C145" s="51" t="s">
        <v>37</v>
      </c>
      <c r="D145" s="52">
        <v>36</v>
      </c>
      <c r="E145" s="48">
        <v>18</v>
      </c>
      <c r="F145" s="48">
        <f>D145*E145</f>
        <v>648</v>
      </c>
      <c r="G145" s="46">
        <v>8</v>
      </c>
      <c r="H145" s="46">
        <f>D145*G145</f>
        <v>288</v>
      </c>
      <c r="I145" s="44">
        <f>F145-H145</f>
        <v>360</v>
      </c>
      <c r="J145" s="52">
        <v>557</v>
      </c>
      <c r="K145" s="51" t="s">
        <v>48</v>
      </c>
      <c r="L145" s="50" t="s">
        <v>25</v>
      </c>
    </row>
    <row r="146" spans="1:12" ht="12.75" x14ac:dyDescent="0.2">
      <c r="A146" s="53">
        <v>39923.079085648147</v>
      </c>
      <c r="B146" s="52">
        <v>6</v>
      </c>
      <c r="C146" s="51" t="s">
        <v>43</v>
      </c>
      <c r="D146" s="52">
        <v>9</v>
      </c>
      <c r="E146" s="48">
        <v>55</v>
      </c>
      <c r="F146" s="48">
        <f>D146*E146</f>
        <v>495</v>
      </c>
      <c r="G146" s="46">
        <v>25</v>
      </c>
      <c r="H146" s="46">
        <f>D146*G146</f>
        <v>225</v>
      </c>
      <c r="I146" s="44">
        <f>F146-H146</f>
        <v>270</v>
      </c>
      <c r="J146" s="52">
        <v>686</v>
      </c>
      <c r="K146" s="51" t="s">
        <v>28</v>
      </c>
      <c r="L146" s="50" t="s">
        <v>25</v>
      </c>
    </row>
    <row r="147" spans="1:12" ht="12.75" x14ac:dyDescent="0.2">
      <c r="A147" s="53">
        <v>39923.413460648146</v>
      </c>
      <c r="B147" s="52">
        <v>100</v>
      </c>
      <c r="C147" s="51" t="s">
        <v>45</v>
      </c>
      <c r="D147" s="52">
        <v>16</v>
      </c>
      <c r="E147" s="48">
        <v>8</v>
      </c>
      <c r="F147" s="48">
        <f>D147*E147</f>
        <v>128</v>
      </c>
      <c r="G147" s="46">
        <v>4</v>
      </c>
      <c r="H147" s="46">
        <f>D147*G147</f>
        <v>64</v>
      </c>
      <c r="I147" s="44">
        <f>F147-H147</f>
        <v>64</v>
      </c>
      <c r="J147" s="52">
        <v>846</v>
      </c>
      <c r="K147" s="51" t="s">
        <v>40</v>
      </c>
      <c r="L147" s="50" t="s">
        <v>25</v>
      </c>
    </row>
    <row r="148" spans="1:12" ht="12.75" x14ac:dyDescent="0.2">
      <c r="A148" s="53">
        <v>39923.646562499998</v>
      </c>
      <c r="B148" s="52">
        <v>85</v>
      </c>
      <c r="C148" s="51" t="s">
        <v>49</v>
      </c>
      <c r="D148" s="52">
        <v>80</v>
      </c>
      <c r="E148" s="48">
        <v>53</v>
      </c>
      <c r="F148" s="48">
        <f>D148*E148</f>
        <v>4240</v>
      </c>
      <c r="G148" s="46">
        <v>35</v>
      </c>
      <c r="H148" s="46">
        <f>D148*G148</f>
        <v>2800</v>
      </c>
      <c r="I148" s="44">
        <f>F148-H148</f>
        <v>1440</v>
      </c>
      <c r="J148" s="52">
        <v>23</v>
      </c>
      <c r="K148" s="51" t="s">
        <v>42</v>
      </c>
      <c r="L148" s="50" t="s">
        <v>33</v>
      </c>
    </row>
    <row r="149" spans="1:12" ht="12.75" x14ac:dyDescent="0.2">
      <c r="A149" s="53">
        <v>39923.861909722225</v>
      </c>
      <c r="B149" s="52">
        <v>100</v>
      </c>
      <c r="C149" s="51" t="s">
        <v>45</v>
      </c>
      <c r="D149" s="52">
        <v>34</v>
      </c>
      <c r="E149" s="48">
        <v>8</v>
      </c>
      <c r="F149" s="48">
        <f>D149*E149</f>
        <v>272</v>
      </c>
      <c r="G149" s="46">
        <v>4</v>
      </c>
      <c r="H149" s="46">
        <f>D149*G149</f>
        <v>136</v>
      </c>
      <c r="I149" s="44">
        <f>F149-H149</f>
        <v>136</v>
      </c>
      <c r="J149" s="52">
        <v>14</v>
      </c>
      <c r="K149" s="51" t="s">
        <v>26</v>
      </c>
      <c r="L149" s="50" t="s">
        <v>33</v>
      </c>
    </row>
    <row r="150" spans="1:12" ht="12.75" x14ac:dyDescent="0.2">
      <c r="A150" s="53">
        <v>39925.328657407408</v>
      </c>
      <c r="B150" s="52">
        <v>22</v>
      </c>
      <c r="C150" s="51" t="s">
        <v>46</v>
      </c>
      <c r="D150" s="52">
        <v>14</v>
      </c>
      <c r="E150" s="48">
        <v>24</v>
      </c>
      <c r="F150" s="48">
        <f>D150*E150</f>
        <v>336</v>
      </c>
      <c r="G150" s="46">
        <v>18</v>
      </c>
      <c r="H150" s="46">
        <f>D150*G150</f>
        <v>252</v>
      </c>
      <c r="I150" s="44">
        <f>F150-H150</f>
        <v>84</v>
      </c>
      <c r="J150" s="52">
        <v>6</v>
      </c>
      <c r="K150" s="51" t="s">
        <v>35</v>
      </c>
      <c r="L150" s="50" t="s">
        <v>25</v>
      </c>
    </row>
    <row r="151" spans="1:12" ht="12.75" x14ac:dyDescent="0.2">
      <c r="A151" s="53">
        <v>39925.466805555552</v>
      </c>
      <c r="B151" s="52">
        <v>16</v>
      </c>
      <c r="C151" s="51" t="s">
        <v>32</v>
      </c>
      <c r="D151" s="52">
        <v>30</v>
      </c>
      <c r="E151" s="48">
        <v>15</v>
      </c>
      <c r="F151" s="48">
        <f>D151*E151</f>
        <v>450</v>
      </c>
      <c r="G151" s="46">
        <v>14</v>
      </c>
      <c r="H151" s="46">
        <f>D151*G151</f>
        <v>420</v>
      </c>
      <c r="I151" s="44">
        <f>F151-H151</f>
        <v>30</v>
      </c>
      <c r="J151" s="52">
        <v>846</v>
      </c>
      <c r="K151" s="51" t="s">
        <v>40</v>
      </c>
      <c r="L151" s="50" t="s">
        <v>33</v>
      </c>
    </row>
    <row r="152" spans="1:12" ht="12.75" x14ac:dyDescent="0.2">
      <c r="A152" s="53">
        <v>39926.027916666666</v>
      </c>
      <c r="B152" s="52">
        <v>16</v>
      </c>
      <c r="C152" s="51" t="s">
        <v>32</v>
      </c>
      <c r="D152" s="52">
        <v>34</v>
      </c>
      <c r="E152" s="48">
        <v>15</v>
      </c>
      <c r="F152" s="48">
        <f>D152*E152</f>
        <v>510</v>
      </c>
      <c r="G152" s="46">
        <v>14</v>
      </c>
      <c r="H152" s="46">
        <f>D152*G152</f>
        <v>476</v>
      </c>
      <c r="I152" s="44">
        <f>F152-H152</f>
        <v>34</v>
      </c>
      <c r="J152" s="52">
        <v>6</v>
      </c>
      <c r="K152" s="51" t="s">
        <v>35</v>
      </c>
      <c r="L152" s="50" t="s">
        <v>33</v>
      </c>
    </row>
    <row r="153" spans="1:12" ht="12.75" x14ac:dyDescent="0.2">
      <c r="A153" s="53">
        <v>39926.149629629632</v>
      </c>
      <c r="B153" s="52">
        <v>16</v>
      </c>
      <c r="C153" s="51" t="s">
        <v>32</v>
      </c>
      <c r="D153" s="52">
        <v>17</v>
      </c>
      <c r="E153" s="48">
        <v>15</v>
      </c>
      <c r="F153" s="48">
        <f>D153*E153</f>
        <v>255</v>
      </c>
      <c r="G153" s="46">
        <v>14</v>
      </c>
      <c r="H153" s="46">
        <f>D153*G153</f>
        <v>238</v>
      </c>
      <c r="I153" s="44">
        <f>F153-H153</f>
        <v>17</v>
      </c>
      <c r="J153" s="52">
        <v>572</v>
      </c>
      <c r="K153" s="51" t="s">
        <v>34</v>
      </c>
      <c r="L153" s="50" t="s">
        <v>33</v>
      </c>
    </row>
    <row r="154" spans="1:12" ht="12.75" x14ac:dyDescent="0.2">
      <c r="A154" s="53">
        <v>39926.382569444446</v>
      </c>
      <c r="B154" s="52">
        <v>31</v>
      </c>
      <c r="C154" s="51" t="s">
        <v>29</v>
      </c>
      <c r="D154" s="52">
        <v>28</v>
      </c>
      <c r="E154" s="48">
        <v>21</v>
      </c>
      <c r="F154" s="48">
        <f>D154*E154</f>
        <v>588</v>
      </c>
      <c r="G154" s="46">
        <v>12</v>
      </c>
      <c r="H154" s="46">
        <f>D154*G154</f>
        <v>336</v>
      </c>
      <c r="I154" s="44">
        <f>F154-H154</f>
        <v>252</v>
      </c>
      <c r="J154" s="52">
        <v>846</v>
      </c>
      <c r="K154" s="51" t="s">
        <v>40</v>
      </c>
      <c r="L154" s="50" t="s">
        <v>33</v>
      </c>
    </row>
    <row r="155" spans="1:12" ht="12.75" x14ac:dyDescent="0.2">
      <c r="A155" s="53">
        <v>39927.033252314817</v>
      </c>
      <c r="B155" s="52">
        <v>31</v>
      </c>
      <c r="C155" s="51" t="s">
        <v>29</v>
      </c>
      <c r="D155" s="52">
        <v>45</v>
      </c>
      <c r="E155" s="48">
        <v>21</v>
      </c>
      <c r="F155" s="48">
        <f>D155*E155</f>
        <v>945</v>
      </c>
      <c r="G155" s="46">
        <v>12</v>
      </c>
      <c r="H155" s="46">
        <f>D155*G155</f>
        <v>540</v>
      </c>
      <c r="I155" s="44">
        <f>F155-H155</f>
        <v>405</v>
      </c>
      <c r="J155" s="52">
        <v>557</v>
      </c>
      <c r="K155" s="51" t="s">
        <v>48</v>
      </c>
      <c r="L155" s="50" t="s">
        <v>38</v>
      </c>
    </row>
    <row r="156" spans="1:12" ht="12.75" x14ac:dyDescent="0.2">
      <c r="A156" s="53">
        <v>39927.044374999998</v>
      </c>
      <c r="B156" s="52">
        <v>16</v>
      </c>
      <c r="C156" s="51" t="s">
        <v>32</v>
      </c>
      <c r="D156" s="52">
        <v>54</v>
      </c>
      <c r="E156" s="48">
        <v>15</v>
      </c>
      <c r="F156" s="48">
        <f>D156*E156</f>
        <v>810</v>
      </c>
      <c r="G156" s="46">
        <v>14</v>
      </c>
      <c r="H156" s="46">
        <f>D156*G156</f>
        <v>756</v>
      </c>
      <c r="I156" s="44">
        <f>F156-H156</f>
        <v>54</v>
      </c>
      <c r="J156" s="52">
        <v>233</v>
      </c>
      <c r="K156" s="51" t="s">
        <v>36</v>
      </c>
      <c r="L156" s="50" t="s">
        <v>25</v>
      </c>
    </row>
    <row r="157" spans="1:12" ht="12.75" x14ac:dyDescent="0.2">
      <c r="A157" s="53">
        <v>39927.242118055554</v>
      </c>
      <c r="B157" s="52">
        <v>30</v>
      </c>
      <c r="C157" s="51" t="s">
        <v>39</v>
      </c>
      <c r="D157" s="52">
        <v>23</v>
      </c>
      <c r="E157" s="48">
        <v>12</v>
      </c>
      <c r="F157" s="48">
        <f>D157*E157</f>
        <v>276</v>
      </c>
      <c r="G157" s="46">
        <v>8</v>
      </c>
      <c r="H157" s="46">
        <f>D157*G157</f>
        <v>184</v>
      </c>
      <c r="I157" s="44">
        <f>F157-H157</f>
        <v>92</v>
      </c>
      <c r="J157" s="52">
        <v>6</v>
      </c>
      <c r="K157" s="51" t="s">
        <v>35</v>
      </c>
      <c r="L157" s="50" t="s">
        <v>25</v>
      </c>
    </row>
    <row r="158" spans="1:12" ht="12.75" x14ac:dyDescent="0.2">
      <c r="A158" s="53">
        <v>39927.472071759257</v>
      </c>
      <c r="B158" s="52">
        <v>16</v>
      </c>
      <c r="C158" s="51" t="s">
        <v>32</v>
      </c>
      <c r="D158" s="52">
        <v>85</v>
      </c>
      <c r="E158" s="48">
        <v>15</v>
      </c>
      <c r="F158" s="48">
        <f>D158*E158</f>
        <v>1275</v>
      </c>
      <c r="G158" s="46">
        <v>14</v>
      </c>
      <c r="H158" s="46">
        <f>D158*G158</f>
        <v>1190</v>
      </c>
      <c r="I158" s="44">
        <f>F158-H158</f>
        <v>85</v>
      </c>
      <c r="J158" s="52">
        <v>686</v>
      </c>
      <c r="K158" s="51" t="s">
        <v>28</v>
      </c>
      <c r="L158" s="50" t="s">
        <v>33</v>
      </c>
    </row>
    <row r="159" spans="1:12" ht="12.75" x14ac:dyDescent="0.2">
      <c r="A159" s="53">
        <v>39927.544583333336</v>
      </c>
      <c r="B159" s="52">
        <v>100</v>
      </c>
      <c r="C159" s="51" t="s">
        <v>45</v>
      </c>
      <c r="D159" s="52">
        <v>89</v>
      </c>
      <c r="E159" s="48">
        <v>8</v>
      </c>
      <c r="F159" s="48">
        <f>D159*E159</f>
        <v>712</v>
      </c>
      <c r="G159" s="46">
        <v>4</v>
      </c>
      <c r="H159" s="46">
        <f>D159*G159</f>
        <v>356</v>
      </c>
      <c r="I159" s="44">
        <f>F159-H159</f>
        <v>356</v>
      </c>
      <c r="J159" s="52">
        <v>23</v>
      </c>
      <c r="K159" s="51" t="s">
        <v>42</v>
      </c>
      <c r="L159" s="50" t="s">
        <v>33</v>
      </c>
    </row>
    <row r="160" spans="1:12" ht="12.75" x14ac:dyDescent="0.2">
      <c r="A160" s="53">
        <v>39927.934930555559</v>
      </c>
      <c r="B160" s="52">
        <v>16</v>
      </c>
      <c r="C160" s="51" t="s">
        <v>32</v>
      </c>
      <c r="D160" s="52">
        <v>24</v>
      </c>
      <c r="E160" s="48">
        <v>15</v>
      </c>
      <c r="F160" s="48">
        <f>D160*E160</f>
        <v>360</v>
      </c>
      <c r="G160" s="46">
        <v>14</v>
      </c>
      <c r="H160" s="46">
        <f>D160*G160</f>
        <v>336</v>
      </c>
      <c r="I160" s="44">
        <f>F160-H160</f>
        <v>24</v>
      </c>
      <c r="J160" s="52">
        <v>686</v>
      </c>
      <c r="K160" s="51" t="s">
        <v>28</v>
      </c>
      <c r="L160" s="50" t="s">
        <v>33</v>
      </c>
    </row>
    <row r="161" spans="1:12" ht="12.75" x14ac:dyDescent="0.2">
      <c r="A161" s="53">
        <v>39929.559513888889</v>
      </c>
      <c r="B161" s="52">
        <v>30</v>
      </c>
      <c r="C161" s="51" t="s">
        <v>39</v>
      </c>
      <c r="D161" s="52">
        <v>85</v>
      </c>
      <c r="E161" s="48">
        <v>12</v>
      </c>
      <c r="F161" s="48">
        <f>D161*E161</f>
        <v>1020</v>
      </c>
      <c r="G161" s="46">
        <v>8</v>
      </c>
      <c r="H161" s="46">
        <f>D161*G161</f>
        <v>680</v>
      </c>
      <c r="I161" s="44">
        <f>F161-H161</f>
        <v>340</v>
      </c>
      <c r="J161" s="52">
        <v>14</v>
      </c>
      <c r="K161" s="51" t="s">
        <v>26</v>
      </c>
      <c r="L161" s="50" t="s">
        <v>25</v>
      </c>
    </row>
    <row r="162" spans="1:12" ht="12.75" x14ac:dyDescent="0.2">
      <c r="A162" s="53">
        <v>39929.856238425928</v>
      </c>
      <c r="B162" s="52">
        <v>4</v>
      </c>
      <c r="C162" s="51" t="s">
        <v>27</v>
      </c>
      <c r="D162" s="52">
        <v>86</v>
      </c>
      <c r="E162" s="48">
        <v>9</v>
      </c>
      <c r="F162" s="48">
        <f>D162*E162</f>
        <v>774</v>
      </c>
      <c r="G162" s="46">
        <v>7</v>
      </c>
      <c r="H162" s="46">
        <f>D162*G162</f>
        <v>602</v>
      </c>
      <c r="I162" s="44">
        <f>F162-H162</f>
        <v>172</v>
      </c>
      <c r="J162" s="52">
        <v>6</v>
      </c>
      <c r="K162" s="51" t="s">
        <v>35</v>
      </c>
      <c r="L162" s="50" t="s">
        <v>33</v>
      </c>
    </row>
    <row r="163" spans="1:12" ht="12.75" x14ac:dyDescent="0.2">
      <c r="A163" s="53">
        <v>39930.504629629628</v>
      </c>
      <c r="B163" s="52">
        <v>30</v>
      </c>
      <c r="C163" s="51" t="s">
        <v>39</v>
      </c>
      <c r="D163" s="52">
        <v>95</v>
      </c>
      <c r="E163" s="48">
        <v>12</v>
      </c>
      <c r="F163" s="48">
        <f>D163*E163</f>
        <v>1140</v>
      </c>
      <c r="G163" s="46">
        <v>8</v>
      </c>
      <c r="H163" s="46">
        <f>D163*G163</f>
        <v>760</v>
      </c>
      <c r="I163" s="44">
        <f>F163-H163</f>
        <v>380</v>
      </c>
      <c r="J163" s="52">
        <v>686</v>
      </c>
      <c r="K163" s="51" t="s">
        <v>28</v>
      </c>
      <c r="L163" s="50" t="s">
        <v>25</v>
      </c>
    </row>
    <row r="164" spans="1:12" ht="12.75" x14ac:dyDescent="0.2">
      <c r="A164" s="53">
        <v>39930.533807870372</v>
      </c>
      <c r="B164" s="52">
        <v>4</v>
      </c>
      <c r="C164" s="51" t="s">
        <v>27</v>
      </c>
      <c r="D164" s="52">
        <v>19</v>
      </c>
      <c r="E164" s="48">
        <v>9</v>
      </c>
      <c r="F164" s="48">
        <f>D164*E164</f>
        <v>171</v>
      </c>
      <c r="G164" s="46">
        <v>7</v>
      </c>
      <c r="H164" s="46">
        <f>D164*G164</f>
        <v>133</v>
      </c>
      <c r="I164" s="44">
        <f>F164-H164</f>
        <v>38</v>
      </c>
      <c r="J164" s="52">
        <v>14</v>
      </c>
      <c r="K164" s="51" t="s">
        <v>26</v>
      </c>
      <c r="L164" s="50" t="s">
        <v>25</v>
      </c>
    </row>
    <row r="165" spans="1:12" ht="12.75" x14ac:dyDescent="0.2">
      <c r="A165" s="53">
        <v>39931.619340277779</v>
      </c>
      <c r="B165" s="52">
        <v>4</v>
      </c>
      <c r="C165" s="51" t="s">
        <v>27</v>
      </c>
      <c r="D165" s="52">
        <v>82</v>
      </c>
      <c r="E165" s="48">
        <v>9</v>
      </c>
      <c r="F165" s="48">
        <f>D165*E165</f>
        <v>738</v>
      </c>
      <c r="G165" s="46">
        <v>7</v>
      </c>
      <c r="H165" s="46">
        <f>D165*G165</f>
        <v>574</v>
      </c>
      <c r="I165" s="44">
        <f>F165-H165</f>
        <v>164</v>
      </c>
      <c r="J165" s="52">
        <v>233</v>
      </c>
      <c r="K165" s="51" t="s">
        <v>36</v>
      </c>
      <c r="L165" s="50" t="s">
        <v>25</v>
      </c>
    </row>
    <row r="166" spans="1:12" ht="12.75" x14ac:dyDescent="0.2">
      <c r="A166" s="53">
        <v>39932.000868055555</v>
      </c>
      <c r="B166" s="52">
        <v>30</v>
      </c>
      <c r="C166" s="51" t="s">
        <v>39</v>
      </c>
      <c r="D166" s="52">
        <v>48</v>
      </c>
      <c r="E166" s="48">
        <v>12</v>
      </c>
      <c r="F166" s="48">
        <f>D166*E166</f>
        <v>576</v>
      </c>
      <c r="G166" s="46">
        <v>8</v>
      </c>
      <c r="H166" s="46">
        <f>D166*G166</f>
        <v>384</v>
      </c>
      <c r="I166" s="44">
        <f>F166-H166</f>
        <v>192</v>
      </c>
      <c r="J166" s="52">
        <v>557</v>
      </c>
      <c r="K166" s="51" t="s">
        <v>48</v>
      </c>
      <c r="L166" s="50" t="s">
        <v>38</v>
      </c>
    </row>
    <row r="167" spans="1:12" ht="12.75" x14ac:dyDescent="0.2">
      <c r="A167" s="53">
        <v>39933.60396990741</v>
      </c>
      <c r="B167" s="52">
        <v>100</v>
      </c>
      <c r="C167" s="51" t="s">
        <v>45</v>
      </c>
      <c r="D167" s="52">
        <v>10</v>
      </c>
      <c r="E167" s="48">
        <v>8</v>
      </c>
      <c r="F167" s="48">
        <f>D167*E167</f>
        <v>80</v>
      </c>
      <c r="G167" s="46">
        <v>4</v>
      </c>
      <c r="H167" s="46">
        <f>D167*G167</f>
        <v>40</v>
      </c>
      <c r="I167" s="44">
        <f>F167-H167</f>
        <v>40</v>
      </c>
      <c r="J167" s="52">
        <v>572</v>
      </c>
      <c r="K167" s="51" t="s">
        <v>34</v>
      </c>
      <c r="L167" s="50" t="s">
        <v>38</v>
      </c>
    </row>
    <row r="168" spans="1:12" ht="12.75" x14ac:dyDescent="0.2">
      <c r="A168" s="53">
        <v>39934.424409722225</v>
      </c>
      <c r="B168" s="52">
        <v>4</v>
      </c>
      <c r="C168" s="51" t="s">
        <v>27</v>
      </c>
      <c r="D168" s="52">
        <v>62</v>
      </c>
      <c r="E168" s="48">
        <v>9</v>
      </c>
      <c r="F168" s="48">
        <f>D168*E168</f>
        <v>558</v>
      </c>
      <c r="G168" s="46">
        <v>7</v>
      </c>
      <c r="H168" s="46">
        <f>D168*G168</f>
        <v>434</v>
      </c>
      <c r="I168" s="44">
        <f>F168-H168</f>
        <v>124</v>
      </c>
      <c r="J168" s="52">
        <v>846</v>
      </c>
      <c r="K168" s="51" t="s">
        <v>40</v>
      </c>
      <c r="L168" s="50" t="s">
        <v>25</v>
      </c>
    </row>
    <row r="169" spans="1:12" ht="12.75" x14ac:dyDescent="0.2">
      <c r="A169" s="53">
        <v>39936.321296296293</v>
      </c>
      <c r="B169" s="52">
        <v>39</v>
      </c>
      <c r="C169" s="51" t="s">
        <v>41</v>
      </c>
      <c r="D169" s="52">
        <v>3</v>
      </c>
      <c r="E169" s="48">
        <v>33</v>
      </c>
      <c r="F169" s="48">
        <f>D169*E169</f>
        <v>99</v>
      </c>
      <c r="G169" s="46">
        <v>28</v>
      </c>
      <c r="H169" s="46">
        <f>D169*G169</f>
        <v>84</v>
      </c>
      <c r="I169" s="44">
        <f>F169-H169</f>
        <v>15</v>
      </c>
      <c r="J169" s="52">
        <v>572</v>
      </c>
      <c r="K169" s="51" t="s">
        <v>34</v>
      </c>
      <c r="L169" s="50" t="s">
        <v>25</v>
      </c>
    </row>
    <row r="170" spans="1:12" ht="12.75" x14ac:dyDescent="0.2">
      <c r="A170" s="53">
        <v>39936.556712962964</v>
      </c>
      <c r="B170" s="52">
        <v>30</v>
      </c>
      <c r="C170" s="51" t="s">
        <v>39</v>
      </c>
      <c r="D170" s="52">
        <v>25</v>
      </c>
      <c r="E170" s="48">
        <v>12</v>
      </c>
      <c r="F170" s="48">
        <f>D170*E170</f>
        <v>300</v>
      </c>
      <c r="G170" s="46">
        <v>8</v>
      </c>
      <c r="H170" s="46">
        <f>D170*G170</f>
        <v>200</v>
      </c>
      <c r="I170" s="44">
        <f>F170-H170</f>
        <v>100</v>
      </c>
      <c r="J170" s="52">
        <v>23</v>
      </c>
      <c r="K170" s="51" t="s">
        <v>42</v>
      </c>
      <c r="L170" s="50" t="s">
        <v>25</v>
      </c>
    </row>
    <row r="171" spans="1:12" ht="12.75" x14ac:dyDescent="0.2">
      <c r="A171" s="53">
        <v>39937.888113425928</v>
      </c>
      <c r="B171" s="52">
        <v>4</v>
      </c>
      <c r="C171" s="51" t="s">
        <v>27</v>
      </c>
      <c r="D171" s="52">
        <v>25</v>
      </c>
      <c r="E171" s="48">
        <v>9</v>
      </c>
      <c r="F171" s="48">
        <f>D171*E171</f>
        <v>225</v>
      </c>
      <c r="G171" s="46">
        <v>7</v>
      </c>
      <c r="H171" s="46">
        <f>D171*G171</f>
        <v>175</v>
      </c>
      <c r="I171" s="44">
        <f>F171-H171</f>
        <v>50</v>
      </c>
      <c r="J171" s="52">
        <v>23</v>
      </c>
      <c r="K171" s="51" t="s">
        <v>42</v>
      </c>
      <c r="L171" s="50" t="s">
        <v>25</v>
      </c>
    </row>
    <row r="172" spans="1:12" ht="12.75" x14ac:dyDescent="0.2">
      <c r="A172" s="53">
        <v>39938.714953703704</v>
      </c>
      <c r="B172" s="52">
        <v>16</v>
      </c>
      <c r="C172" s="51" t="s">
        <v>32</v>
      </c>
      <c r="D172" s="52">
        <v>84</v>
      </c>
      <c r="E172" s="48">
        <v>15</v>
      </c>
      <c r="F172" s="48">
        <f>D172*E172</f>
        <v>1260</v>
      </c>
      <c r="G172" s="46">
        <v>14</v>
      </c>
      <c r="H172" s="46">
        <f>D172*G172</f>
        <v>1176</v>
      </c>
      <c r="I172" s="44">
        <f>F172-H172</f>
        <v>84</v>
      </c>
      <c r="J172" s="52">
        <v>846</v>
      </c>
      <c r="K172" s="51" t="s">
        <v>40</v>
      </c>
      <c r="L172" s="50" t="s">
        <v>25</v>
      </c>
    </row>
    <row r="173" spans="1:12" ht="12.75" x14ac:dyDescent="0.2">
      <c r="A173" s="53">
        <v>39938.912546296298</v>
      </c>
      <c r="B173" s="52">
        <v>39</v>
      </c>
      <c r="C173" s="51" t="s">
        <v>41</v>
      </c>
      <c r="D173" s="52">
        <v>51</v>
      </c>
      <c r="E173" s="48">
        <v>33</v>
      </c>
      <c r="F173" s="48">
        <f>D173*E173</f>
        <v>1683</v>
      </c>
      <c r="G173" s="46">
        <v>28</v>
      </c>
      <c r="H173" s="46">
        <f>D173*G173</f>
        <v>1428</v>
      </c>
      <c r="I173" s="44">
        <f>F173-H173</f>
        <v>255</v>
      </c>
      <c r="J173" s="52">
        <v>95</v>
      </c>
      <c r="K173" s="51" t="s">
        <v>31</v>
      </c>
      <c r="L173" s="50" t="s">
        <v>25</v>
      </c>
    </row>
    <row r="174" spans="1:12" ht="12.75" x14ac:dyDescent="0.2">
      <c r="A174" s="53">
        <v>39939.102824074071</v>
      </c>
      <c r="B174" s="52">
        <v>2</v>
      </c>
      <c r="C174" s="51" t="s">
        <v>30</v>
      </c>
      <c r="D174" s="52">
        <v>63</v>
      </c>
      <c r="E174" s="48">
        <v>12</v>
      </c>
      <c r="F174" s="48">
        <f>D174*E174</f>
        <v>756</v>
      </c>
      <c r="G174" s="46">
        <v>6</v>
      </c>
      <c r="H174" s="46">
        <f>D174*G174</f>
        <v>378</v>
      </c>
      <c r="I174" s="44">
        <f>F174-H174</f>
        <v>378</v>
      </c>
      <c r="J174" s="52">
        <v>23</v>
      </c>
      <c r="K174" s="51" t="s">
        <v>42</v>
      </c>
      <c r="L174" s="50" t="s">
        <v>25</v>
      </c>
    </row>
    <row r="175" spans="1:12" ht="12.75" x14ac:dyDescent="0.2">
      <c r="A175" s="53">
        <v>39939.255960648145</v>
      </c>
      <c r="B175" s="52">
        <v>16</v>
      </c>
      <c r="C175" s="51" t="s">
        <v>32</v>
      </c>
      <c r="D175" s="52">
        <v>18</v>
      </c>
      <c r="E175" s="48">
        <v>15</v>
      </c>
      <c r="F175" s="48">
        <f>D175*E175</f>
        <v>270</v>
      </c>
      <c r="G175" s="46">
        <v>14</v>
      </c>
      <c r="H175" s="46">
        <f>D175*G175</f>
        <v>252</v>
      </c>
      <c r="I175" s="44">
        <f>F175-H175</f>
        <v>18</v>
      </c>
      <c r="J175" s="52">
        <v>315</v>
      </c>
      <c r="K175" s="51" t="s">
        <v>44</v>
      </c>
      <c r="L175" s="50" t="s">
        <v>25</v>
      </c>
    </row>
    <row r="176" spans="1:12" ht="12.75" x14ac:dyDescent="0.2">
      <c r="A176" s="53">
        <v>39939.817650462966</v>
      </c>
      <c r="B176" s="52">
        <v>4</v>
      </c>
      <c r="C176" s="51" t="s">
        <v>27</v>
      </c>
      <c r="D176" s="52">
        <v>10</v>
      </c>
      <c r="E176" s="48">
        <v>9</v>
      </c>
      <c r="F176" s="48">
        <f>D176*E176</f>
        <v>90</v>
      </c>
      <c r="G176" s="46">
        <v>7</v>
      </c>
      <c r="H176" s="46">
        <f>D176*G176</f>
        <v>70</v>
      </c>
      <c r="I176" s="44">
        <f>F176-H176</f>
        <v>20</v>
      </c>
      <c r="J176" s="52">
        <v>14</v>
      </c>
      <c r="K176" s="51" t="s">
        <v>26</v>
      </c>
      <c r="L176" s="50" t="s">
        <v>25</v>
      </c>
    </row>
    <row r="177" spans="1:12" ht="12.75" x14ac:dyDescent="0.2">
      <c r="A177" s="53">
        <v>39940.558020833334</v>
      </c>
      <c r="B177" s="52">
        <v>19</v>
      </c>
      <c r="C177" s="51" t="s">
        <v>47</v>
      </c>
      <c r="D177" s="52">
        <v>84</v>
      </c>
      <c r="E177" s="48">
        <v>36</v>
      </c>
      <c r="F177" s="48">
        <f>D177*E177</f>
        <v>3024</v>
      </c>
      <c r="G177" s="46">
        <v>25</v>
      </c>
      <c r="H177" s="46">
        <f>D177*G177</f>
        <v>2100</v>
      </c>
      <c r="I177" s="44">
        <f>F177-H177</f>
        <v>924</v>
      </c>
      <c r="J177" s="52">
        <v>23</v>
      </c>
      <c r="K177" s="51" t="s">
        <v>42</v>
      </c>
      <c r="L177" s="50" t="s">
        <v>25</v>
      </c>
    </row>
    <row r="178" spans="1:12" ht="12.75" x14ac:dyDescent="0.2">
      <c r="A178" s="53">
        <v>39941.161631944444</v>
      </c>
      <c r="B178" s="52">
        <v>22</v>
      </c>
      <c r="C178" s="51" t="s">
        <v>46</v>
      </c>
      <c r="D178" s="52">
        <v>69</v>
      </c>
      <c r="E178" s="48">
        <v>24</v>
      </c>
      <c r="F178" s="48">
        <f>D178*E178</f>
        <v>1656</v>
      </c>
      <c r="G178" s="46">
        <v>18</v>
      </c>
      <c r="H178" s="46">
        <f>D178*G178</f>
        <v>1242</v>
      </c>
      <c r="I178" s="44">
        <f>F178-H178</f>
        <v>414</v>
      </c>
      <c r="J178" s="52">
        <v>557</v>
      </c>
      <c r="K178" s="51" t="s">
        <v>48</v>
      </c>
      <c r="L178" s="50" t="s">
        <v>25</v>
      </c>
    </row>
    <row r="179" spans="1:12" ht="12.75" x14ac:dyDescent="0.2">
      <c r="A179" s="53">
        <v>39941.865925925929</v>
      </c>
      <c r="B179" s="52">
        <v>16</v>
      </c>
      <c r="C179" s="51" t="s">
        <v>32</v>
      </c>
      <c r="D179" s="52">
        <v>88</v>
      </c>
      <c r="E179" s="48">
        <v>15</v>
      </c>
      <c r="F179" s="48">
        <f>D179*E179</f>
        <v>1320</v>
      </c>
      <c r="G179" s="46">
        <v>14</v>
      </c>
      <c r="H179" s="46">
        <f>D179*G179</f>
        <v>1232</v>
      </c>
      <c r="I179" s="44">
        <f>F179-H179</f>
        <v>88</v>
      </c>
      <c r="J179" s="52">
        <v>572</v>
      </c>
      <c r="K179" s="51" t="s">
        <v>34</v>
      </c>
      <c r="L179" s="50" t="s">
        <v>25</v>
      </c>
    </row>
    <row r="180" spans="1:12" ht="12.75" x14ac:dyDescent="0.2">
      <c r="A180" s="53">
        <v>39943.593645833331</v>
      </c>
      <c r="B180" s="52">
        <v>16</v>
      </c>
      <c r="C180" s="51" t="s">
        <v>32</v>
      </c>
      <c r="D180" s="52">
        <v>98</v>
      </c>
      <c r="E180" s="48">
        <v>15</v>
      </c>
      <c r="F180" s="48">
        <f>D180*E180</f>
        <v>1470</v>
      </c>
      <c r="G180" s="46">
        <v>14</v>
      </c>
      <c r="H180" s="46">
        <f>D180*G180</f>
        <v>1372</v>
      </c>
      <c r="I180" s="44">
        <f>F180-H180</f>
        <v>98</v>
      </c>
      <c r="J180" s="52">
        <v>686</v>
      </c>
      <c r="K180" s="51" t="s">
        <v>28</v>
      </c>
      <c r="L180" s="50" t="s">
        <v>25</v>
      </c>
    </row>
    <row r="181" spans="1:12" ht="12.75" x14ac:dyDescent="0.2">
      <c r="A181" s="53">
        <v>39944.161215277774</v>
      </c>
      <c r="B181" s="52">
        <v>98</v>
      </c>
      <c r="C181" s="51" t="s">
        <v>37</v>
      </c>
      <c r="D181" s="52">
        <v>52</v>
      </c>
      <c r="E181" s="48">
        <v>18</v>
      </c>
      <c r="F181" s="48">
        <f>D181*E181</f>
        <v>936</v>
      </c>
      <c r="G181" s="46">
        <v>8</v>
      </c>
      <c r="H181" s="46">
        <f>D181*G181</f>
        <v>416</v>
      </c>
      <c r="I181" s="44">
        <f>F181-H181</f>
        <v>520</v>
      </c>
      <c r="J181" s="52">
        <v>572</v>
      </c>
      <c r="K181" s="51" t="s">
        <v>34</v>
      </c>
      <c r="L181" s="50" t="s">
        <v>25</v>
      </c>
    </row>
    <row r="182" spans="1:12" ht="12.75" x14ac:dyDescent="0.2">
      <c r="A182" s="53">
        <v>39945.382488425923</v>
      </c>
      <c r="B182" s="52">
        <v>100</v>
      </c>
      <c r="C182" s="51" t="s">
        <v>45</v>
      </c>
      <c r="D182" s="52">
        <v>28</v>
      </c>
      <c r="E182" s="48">
        <v>8</v>
      </c>
      <c r="F182" s="48">
        <f>D182*E182</f>
        <v>224</v>
      </c>
      <c r="G182" s="46">
        <v>4</v>
      </c>
      <c r="H182" s="46">
        <f>D182*G182</f>
        <v>112</v>
      </c>
      <c r="I182" s="44">
        <f>F182-H182</f>
        <v>112</v>
      </c>
      <c r="J182" s="52">
        <v>846</v>
      </c>
      <c r="K182" s="51" t="s">
        <v>40</v>
      </c>
      <c r="L182" s="50" t="s">
        <v>25</v>
      </c>
    </row>
    <row r="183" spans="1:12" ht="12.75" x14ac:dyDescent="0.2">
      <c r="A183" s="53">
        <v>39945.891770833332</v>
      </c>
      <c r="B183" s="52">
        <v>30</v>
      </c>
      <c r="C183" s="51" t="s">
        <v>39</v>
      </c>
      <c r="D183" s="52">
        <v>79</v>
      </c>
      <c r="E183" s="48">
        <v>12</v>
      </c>
      <c r="F183" s="48">
        <f>D183*E183</f>
        <v>948</v>
      </c>
      <c r="G183" s="46">
        <v>8</v>
      </c>
      <c r="H183" s="46">
        <f>D183*G183</f>
        <v>632</v>
      </c>
      <c r="I183" s="44">
        <f>F183-H183</f>
        <v>316</v>
      </c>
      <c r="J183" s="52">
        <v>572</v>
      </c>
      <c r="K183" s="51" t="s">
        <v>34</v>
      </c>
      <c r="L183" s="50" t="s">
        <v>25</v>
      </c>
    </row>
    <row r="184" spans="1:12" ht="12.75" x14ac:dyDescent="0.2">
      <c r="A184" s="53">
        <v>39947.147476851853</v>
      </c>
      <c r="B184" s="52">
        <v>30</v>
      </c>
      <c r="C184" s="51" t="s">
        <v>39</v>
      </c>
      <c r="D184" s="52">
        <v>53</v>
      </c>
      <c r="E184" s="48">
        <v>12</v>
      </c>
      <c r="F184" s="48">
        <f>D184*E184</f>
        <v>636</v>
      </c>
      <c r="G184" s="46">
        <v>8</v>
      </c>
      <c r="H184" s="46">
        <f>D184*G184</f>
        <v>424</v>
      </c>
      <c r="I184" s="44">
        <f>F184-H184</f>
        <v>212</v>
      </c>
      <c r="J184" s="52">
        <v>846</v>
      </c>
      <c r="K184" s="51" t="s">
        <v>40</v>
      </c>
      <c r="L184" s="50" t="s">
        <v>25</v>
      </c>
    </row>
    <row r="185" spans="1:12" ht="12.75" x14ac:dyDescent="0.2">
      <c r="A185" s="53">
        <v>39947.232534722221</v>
      </c>
      <c r="B185" s="52">
        <v>100</v>
      </c>
      <c r="C185" s="51" t="s">
        <v>45</v>
      </c>
      <c r="D185" s="52">
        <v>78</v>
      </c>
      <c r="E185" s="48">
        <v>8</v>
      </c>
      <c r="F185" s="48">
        <f>D185*E185</f>
        <v>624</v>
      </c>
      <c r="G185" s="46">
        <v>4</v>
      </c>
      <c r="H185" s="46">
        <f>D185*G185</f>
        <v>312</v>
      </c>
      <c r="I185" s="44">
        <f>F185-H185</f>
        <v>312</v>
      </c>
      <c r="J185" s="52">
        <v>95</v>
      </c>
      <c r="K185" s="51" t="s">
        <v>31</v>
      </c>
      <c r="L185" s="50" t="s">
        <v>25</v>
      </c>
    </row>
    <row r="186" spans="1:12" ht="12.75" x14ac:dyDescent="0.2">
      <c r="A186" s="53">
        <v>39947.530925925923</v>
      </c>
      <c r="B186" s="52">
        <v>100</v>
      </c>
      <c r="C186" s="51" t="s">
        <v>45</v>
      </c>
      <c r="D186" s="52">
        <v>69</v>
      </c>
      <c r="E186" s="48">
        <v>8</v>
      </c>
      <c r="F186" s="48">
        <f>D186*E186</f>
        <v>552</v>
      </c>
      <c r="G186" s="46">
        <v>4</v>
      </c>
      <c r="H186" s="46">
        <f>D186*G186</f>
        <v>276</v>
      </c>
      <c r="I186" s="44">
        <f>F186-H186</f>
        <v>276</v>
      </c>
      <c r="J186" s="52">
        <v>686</v>
      </c>
      <c r="K186" s="51" t="s">
        <v>28</v>
      </c>
      <c r="L186" s="50" t="s">
        <v>33</v>
      </c>
    </row>
    <row r="187" spans="1:12" ht="12.75" x14ac:dyDescent="0.2">
      <c r="A187" s="53">
        <v>39947.687615740739</v>
      </c>
      <c r="B187" s="52">
        <v>31</v>
      </c>
      <c r="C187" s="51" t="s">
        <v>29</v>
      </c>
      <c r="D187" s="52">
        <v>60</v>
      </c>
      <c r="E187" s="48">
        <v>21</v>
      </c>
      <c r="F187" s="48">
        <f>D187*E187</f>
        <v>1260</v>
      </c>
      <c r="G187" s="46">
        <v>12</v>
      </c>
      <c r="H187" s="46">
        <f>D187*G187</f>
        <v>720</v>
      </c>
      <c r="I187" s="44">
        <f>F187-H187</f>
        <v>540</v>
      </c>
      <c r="J187" s="52">
        <v>572</v>
      </c>
      <c r="K187" s="51" t="s">
        <v>34</v>
      </c>
      <c r="L187" s="50" t="s">
        <v>33</v>
      </c>
    </row>
    <row r="188" spans="1:12" ht="12.75" x14ac:dyDescent="0.2">
      <c r="A188" s="53">
        <v>39947.95039351852</v>
      </c>
      <c r="B188" s="52">
        <v>19</v>
      </c>
      <c r="C188" s="51" t="s">
        <v>47</v>
      </c>
      <c r="D188" s="52">
        <v>34</v>
      </c>
      <c r="E188" s="48">
        <v>36</v>
      </c>
      <c r="F188" s="48">
        <f>D188*E188</f>
        <v>1224</v>
      </c>
      <c r="G188" s="46">
        <v>25</v>
      </c>
      <c r="H188" s="46">
        <f>D188*G188</f>
        <v>850</v>
      </c>
      <c r="I188" s="44">
        <f>F188-H188</f>
        <v>374</v>
      </c>
      <c r="J188" s="52">
        <v>95</v>
      </c>
      <c r="K188" s="51" t="s">
        <v>31</v>
      </c>
      <c r="L188" s="50" t="s">
        <v>25</v>
      </c>
    </row>
    <row r="189" spans="1:12" ht="12.75" x14ac:dyDescent="0.2">
      <c r="A189" s="53">
        <v>39948.408912037034</v>
      </c>
      <c r="B189" s="52">
        <v>4</v>
      </c>
      <c r="C189" s="51" t="s">
        <v>27</v>
      </c>
      <c r="D189" s="52">
        <v>30</v>
      </c>
      <c r="E189" s="48">
        <v>9</v>
      </c>
      <c r="F189" s="48">
        <f>D189*E189</f>
        <v>270</v>
      </c>
      <c r="G189" s="46">
        <v>7</v>
      </c>
      <c r="H189" s="46">
        <f>D189*G189</f>
        <v>210</v>
      </c>
      <c r="I189" s="44">
        <f>F189-H189</f>
        <v>60</v>
      </c>
      <c r="J189" s="52">
        <v>23</v>
      </c>
      <c r="K189" s="51" t="s">
        <v>42</v>
      </c>
      <c r="L189" s="50" t="s">
        <v>25</v>
      </c>
    </row>
    <row r="190" spans="1:12" ht="12.75" x14ac:dyDescent="0.2">
      <c r="A190" s="53">
        <v>39949.694363425922</v>
      </c>
      <c r="B190" s="52">
        <v>16</v>
      </c>
      <c r="C190" s="51" t="s">
        <v>32</v>
      </c>
      <c r="D190" s="52">
        <v>60</v>
      </c>
      <c r="E190" s="48">
        <v>15</v>
      </c>
      <c r="F190" s="48">
        <f>D190*E190</f>
        <v>900</v>
      </c>
      <c r="G190" s="46">
        <v>14</v>
      </c>
      <c r="H190" s="46">
        <f>D190*G190</f>
        <v>840</v>
      </c>
      <c r="I190" s="44">
        <f>F190-H190</f>
        <v>60</v>
      </c>
      <c r="J190" s="52">
        <v>95</v>
      </c>
      <c r="K190" s="51" t="s">
        <v>31</v>
      </c>
      <c r="L190" s="50" t="s">
        <v>25</v>
      </c>
    </row>
    <row r="191" spans="1:12" ht="12.75" x14ac:dyDescent="0.2">
      <c r="A191" s="53">
        <v>39949.945150462961</v>
      </c>
      <c r="B191" s="52">
        <v>100</v>
      </c>
      <c r="C191" s="51" t="s">
        <v>45</v>
      </c>
      <c r="D191" s="52">
        <v>78</v>
      </c>
      <c r="E191" s="48">
        <v>8</v>
      </c>
      <c r="F191" s="48">
        <f>D191*E191</f>
        <v>624</v>
      </c>
      <c r="G191" s="46">
        <v>4</v>
      </c>
      <c r="H191" s="46">
        <f>D191*G191</f>
        <v>312</v>
      </c>
      <c r="I191" s="44">
        <f>F191-H191</f>
        <v>312</v>
      </c>
      <c r="J191" s="52">
        <v>315</v>
      </c>
      <c r="K191" s="51" t="s">
        <v>44</v>
      </c>
      <c r="L191" s="50" t="s">
        <v>25</v>
      </c>
    </row>
    <row r="192" spans="1:12" ht="12.75" x14ac:dyDescent="0.2">
      <c r="A192" s="53">
        <v>39950.751006944447</v>
      </c>
      <c r="B192" s="52">
        <v>100</v>
      </c>
      <c r="C192" s="51" t="s">
        <v>45</v>
      </c>
      <c r="D192" s="52">
        <v>46</v>
      </c>
      <c r="E192" s="48">
        <v>8</v>
      </c>
      <c r="F192" s="48">
        <f>D192*E192</f>
        <v>368</v>
      </c>
      <c r="G192" s="46">
        <v>4</v>
      </c>
      <c r="H192" s="46">
        <f>D192*G192</f>
        <v>184</v>
      </c>
      <c r="I192" s="44">
        <f>F192-H192</f>
        <v>184</v>
      </c>
      <c r="J192" s="52">
        <v>23</v>
      </c>
      <c r="K192" s="51" t="s">
        <v>42</v>
      </c>
      <c r="L192" s="50" t="s">
        <v>33</v>
      </c>
    </row>
    <row r="193" spans="1:12" ht="12.75" x14ac:dyDescent="0.2">
      <c r="A193" s="53">
        <v>39951.851481481484</v>
      </c>
      <c r="B193" s="52">
        <v>39</v>
      </c>
      <c r="C193" s="51" t="s">
        <v>41</v>
      </c>
      <c r="D193" s="52">
        <v>65</v>
      </c>
      <c r="E193" s="48">
        <v>33</v>
      </c>
      <c r="F193" s="48">
        <f>D193*E193</f>
        <v>2145</v>
      </c>
      <c r="G193" s="46">
        <v>28</v>
      </c>
      <c r="H193" s="46">
        <f>D193*G193</f>
        <v>1820</v>
      </c>
      <c r="I193" s="44">
        <f>F193-H193</f>
        <v>325</v>
      </c>
      <c r="J193" s="52">
        <v>846</v>
      </c>
      <c r="K193" s="51" t="s">
        <v>40</v>
      </c>
      <c r="L193" s="50" t="s">
        <v>25</v>
      </c>
    </row>
    <row r="194" spans="1:12" ht="12.75" x14ac:dyDescent="0.2">
      <c r="A194" s="53">
        <v>39952.310532407406</v>
      </c>
      <c r="B194" s="52">
        <v>31</v>
      </c>
      <c r="C194" s="51" t="s">
        <v>29</v>
      </c>
      <c r="D194" s="52">
        <v>88</v>
      </c>
      <c r="E194" s="48">
        <v>21</v>
      </c>
      <c r="F194" s="48">
        <f>D194*E194</f>
        <v>1848</v>
      </c>
      <c r="G194" s="46">
        <v>12</v>
      </c>
      <c r="H194" s="46">
        <f>D194*G194</f>
        <v>1056</v>
      </c>
      <c r="I194" s="44">
        <f>F194-H194</f>
        <v>792</v>
      </c>
      <c r="J194" s="52">
        <v>95</v>
      </c>
      <c r="K194" s="51" t="s">
        <v>31</v>
      </c>
      <c r="L194" s="50" t="s">
        <v>25</v>
      </c>
    </row>
    <row r="195" spans="1:12" ht="12.75" x14ac:dyDescent="0.2">
      <c r="A195" s="53">
        <v>39952.460520833331</v>
      </c>
      <c r="B195" s="52">
        <v>30</v>
      </c>
      <c r="C195" s="51" t="s">
        <v>39</v>
      </c>
      <c r="D195" s="52">
        <v>76</v>
      </c>
      <c r="E195" s="48">
        <v>12</v>
      </c>
      <c r="F195" s="48">
        <f>D195*E195</f>
        <v>912</v>
      </c>
      <c r="G195" s="46">
        <v>8</v>
      </c>
      <c r="H195" s="46">
        <f>D195*G195</f>
        <v>608</v>
      </c>
      <c r="I195" s="44">
        <f>F195-H195</f>
        <v>304</v>
      </c>
      <c r="J195" s="52">
        <v>557</v>
      </c>
      <c r="K195" s="51" t="s">
        <v>48</v>
      </c>
      <c r="L195" s="50" t="s">
        <v>25</v>
      </c>
    </row>
    <row r="196" spans="1:12" ht="12.75" x14ac:dyDescent="0.2">
      <c r="A196" s="53">
        <v>39952.659675925926</v>
      </c>
      <c r="B196" s="52">
        <v>100</v>
      </c>
      <c r="C196" s="51" t="s">
        <v>45</v>
      </c>
      <c r="D196" s="52">
        <v>11</v>
      </c>
      <c r="E196" s="48">
        <v>8</v>
      </c>
      <c r="F196" s="48">
        <f>D196*E196</f>
        <v>88</v>
      </c>
      <c r="G196" s="46">
        <v>4</v>
      </c>
      <c r="H196" s="46">
        <f>D196*G196</f>
        <v>44</v>
      </c>
      <c r="I196" s="44">
        <f>F196-H196</f>
        <v>44</v>
      </c>
      <c r="J196" s="52">
        <v>572</v>
      </c>
      <c r="K196" s="51" t="s">
        <v>34</v>
      </c>
      <c r="L196" s="50" t="s">
        <v>25</v>
      </c>
    </row>
    <row r="197" spans="1:12" ht="12.75" x14ac:dyDescent="0.2">
      <c r="A197" s="53">
        <v>39952.799583333333</v>
      </c>
      <c r="B197" s="52">
        <v>22</v>
      </c>
      <c r="C197" s="51" t="s">
        <v>46</v>
      </c>
      <c r="D197" s="52">
        <v>35</v>
      </c>
      <c r="E197" s="48">
        <v>24</v>
      </c>
      <c r="F197" s="48">
        <f>D197*E197</f>
        <v>840</v>
      </c>
      <c r="G197" s="46">
        <v>18</v>
      </c>
      <c r="H197" s="46">
        <f>D197*G197</f>
        <v>630</v>
      </c>
      <c r="I197" s="44">
        <f>F197-H197</f>
        <v>210</v>
      </c>
      <c r="J197" s="52">
        <v>6</v>
      </c>
      <c r="K197" s="51" t="s">
        <v>35</v>
      </c>
      <c r="L197" s="50" t="s">
        <v>33</v>
      </c>
    </row>
    <row r="198" spans="1:12" ht="12.75" x14ac:dyDescent="0.2">
      <c r="A198" s="53">
        <v>39952.888611111113</v>
      </c>
      <c r="B198" s="52">
        <v>16</v>
      </c>
      <c r="C198" s="51" t="s">
        <v>32</v>
      </c>
      <c r="D198" s="52">
        <v>98</v>
      </c>
      <c r="E198" s="48">
        <v>15</v>
      </c>
      <c r="F198" s="48">
        <f>D198*E198</f>
        <v>1470</v>
      </c>
      <c r="G198" s="46">
        <v>14</v>
      </c>
      <c r="H198" s="46">
        <f>D198*G198</f>
        <v>1372</v>
      </c>
      <c r="I198" s="44">
        <f>F198-H198</f>
        <v>98</v>
      </c>
      <c r="J198" s="52">
        <v>233</v>
      </c>
      <c r="K198" s="51" t="s">
        <v>36</v>
      </c>
      <c r="L198" s="50" t="s">
        <v>33</v>
      </c>
    </row>
    <row r="199" spans="1:12" ht="12.75" x14ac:dyDescent="0.2">
      <c r="A199" s="53">
        <v>39953.054155092592</v>
      </c>
      <c r="B199" s="52">
        <v>31</v>
      </c>
      <c r="C199" s="51" t="s">
        <v>29</v>
      </c>
      <c r="D199" s="52">
        <v>57</v>
      </c>
      <c r="E199" s="48">
        <v>21</v>
      </c>
      <c r="F199" s="48">
        <f>D199*E199</f>
        <v>1197</v>
      </c>
      <c r="G199" s="46">
        <v>12</v>
      </c>
      <c r="H199" s="46">
        <f>D199*G199</f>
        <v>684</v>
      </c>
      <c r="I199" s="44">
        <f>F199-H199</f>
        <v>513</v>
      </c>
      <c r="J199" s="52">
        <v>846</v>
      </c>
      <c r="K199" s="51" t="s">
        <v>40</v>
      </c>
      <c r="L199" s="50" t="s">
        <v>25</v>
      </c>
    </row>
    <row r="200" spans="1:12" ht="12.75" x14ac:dyDescent="0.2">
      <c r="A200" s="53">
        <v>39954.549004629633</v>
      </c>
      <c r="B200" s="52">
        <v>31</v>
      </c>
      <c r="C200" s="51" t="s">
        <v>29</v>
      </c>
      <c r="D200" s="52">
        <v>11</v>
      </c>
      <c r="E200" s="48">
        <v>21</v>
      </c>
      <c r="F200" s="48">
        <f>D200*E200</f>
        <v>231</v>
      </c>
      <c r="G200" s="46">
        <v>12</v>
      </c>
      <c r="H200" s="46">
        <f>D200*G200</f>
        <v>132</v>
      </c>
      <c r="I200" s="44">
        <f>F200-H200</f>
        <v>99</v>
      </c>
      <c r="J200" s="52">
        <v>95</v>
      </c>
      <c r="K200" s="51" t="s">
        <v>31</v>
      </c>
      <c r="L200" s="50" t="s">
        <v>33</v>
      </c>
    </row>
    <row r="201" spans="1:12" ht="12.75" x14ac:dyDescent="0.2">
      <c r="A201" s="53">
        <v>39954.650833333333</v>
      </c>
      <c r="B201" s="52">
        <v>31</v>
      </c>
      <c r="C201" s="51" t="s">
        <v>29</v>
      </c>
      <c r="D201" s="52">
        <v>81</v>
      </c>
      <c r="E201" s="48">
        <v>21</v>
      </c>
      <c r="F201" s="48">
        <f>D201*E201</f>
        <v>1701</v>
      </c>
      <c r="G201" s="46">
        <v>12</v>
      </c>
      <c r="H201" s="46">
        <f>D201*G201</f>
        <v>972</v>
      </c>
      <c r="I201" s="44">
        <f>F201-H201</f>
        <v>729</v>
      </c>
      <c r="J201" s="52">
        <v>6</v>
      </c>
      <c r="K201" s="51" t="s">
        <v>35</v>
      </c>
      <c r="L201" s="50" t="s">
        <v>25</v>
      </c>
    </row>
    <row r="202" spans="1:12" ht="12.75" x14ac:dyDescent="0.2">
      <c r="A202" s="53">
        <v>39955.125844907408</v>
      </c>
      <c r="B202" s="52">
        <v>19</v>
      </c>
      <c r="C202" s="51" t="s">
        <v>47</v>
      </c>
      <c r="D202" s="52">
        <v>93</v>
      </c>
      <c r="E202" s="48">
        <v>36</v>
      </c>
      <c r="F202" s="48">
        <f>D202*E202</f>
        <v>3348</v>
      </c>
      <c r="G202" s="46">
        <v>25</v>
      </c>
      <c r="H202" s="46">
        <f>D202*G202</f>
        <v>2325</v>
      </c>
      <c r="I202" s="44">
        <f>F202-H202</f>
        <v>1023</v>
      </c>
      <c r="J202" s="52">
        <v>95</v>
      </c>
      <c r="K202" s="51" t="s">
        <v>31</v>
      </c>
      <c r="L202" s="50" t="s">
        <v>25</v>
      </c>
    </row>
    <row r="203" spans="1:12" ht="12.75" x14ac:dyDescent="0.2">
      <c r="A203" s="53">
        <v>39956.128298611111</v>
      </c>
      <c r="B203" s="52">
        <v>16</v>
      </c>
      <c r="C203" s="51" t="s">
        <v>32</v>
      </c>
      <c r="D203" s="52">
        <v>2</v>
      </c>
      <c r="E203" s="48">
        <v>15</v>
      </c>
      <c r="F203" s="48">
        <f>D203*E203</f>
        <v>30</v>
      </c>
      <c r="G203" s="46">
        <v>14</v>
      </c>
      <c r="H203" s="46">
        <f>D203*G203</f>
        <v>28</v>
      </c>
      <c r="I203" s="44">
        <f>F203-H203</f>
        <v>2</v>
      </c>
      <c r="J203" s="52">
        <v>572</v>
      </c>
      <c r="K203" s="51" t="s">
        <v>34</v>
      </c>
      <c r="L203" s="50" t="s">
        <v>25</v>
      </c>
    </row>
    <row r="204" spans="1:12" ht="12.75" x14ac:dyDescent="0.2">
      <c r="A204" s="53">
        <v>39956.898460648146</v>
      </c>
      <c r="B204" s="52">
        <v>98</v>
      </c>
      <c r="C204" s="51" t="s">
        <v>37</v>
      </c>
      <c r="D204" s="52">
        <v>78</v>
      </c>
      <c r="E204" s="48">
        <v>18</v>
      </c>
      <c r="F204" s="48">
        <f>D204*E204</f>
        <v>1404</v>
      </c>
      <c r="G204" s="46">
        <v>8</v>
      </c>
      <c r="H204" s="46">
        <f>D204*G204</f>
        <v>624</v>
      </c>
      <c r="I204" s="44">
        <f>F204-H204</f>
        <v>780</v>
      </c>
      <c r="J204" s="52">
        <v>14</v>
      </c>
      <c r="K204" s="51" t="s">
        <v>26</v>
      </c>
      <c r="L204" s="50" t="s">
        <v>33</v>
      </c>
    </row>
    <row r="205" spans="1:12" ht="12.75" x14ac:dyDescent="0.2">
      <c r="A205" s="53">
        <v>39957.012685185182</v>
      </c>
      <c r="B205" s="52">
        <v>30</v>
      </c>
      <c r="C205" s="51" t="s">
        <v>39</v>
      </c>
      <c r="D205" s="52">
        <v>99</v>
      </c>
      <c r="E205" s="48">
        <v>12</v>
      </c>
      <c r="F205" s="48">
        <f>D205*E205</f>
        <v>1188</v>
      </c>
      <c r="G205" s="46">
        <v>8</v>
      </c>
      <c r="H205" s="46">
        <f>D205*G205</f>
        <v>792</v>
      </c>
      <c r="I205" s="44">
        <f>F205-H205</f>
        <v>396</v>
      </c>
      <c r="J205" s="52">
        <v>557</v>
      </c>
      <c r="K205" s="51" t="s">
        <v>48</v>
      </c>
      <c r="L205" s="50" t="s">
        <v>25</v>
      </c>
    </row>
    <row r="206" spans="1:12" ht="12.75" x14ac:dyDescent="0.2">
      <c r="A206" s="53">
        <v>39957.295069444444</v>
      </c>
      <c r="B206" s="52">
        <v>98</v>
      </c>
      <c r="C206" s="51" t="s">
        <v>37</v>
      </c>
      <c r="D206" s="52">
        <v>43</v>
      </c>
      <c r="E206" s="48">
        <v>18</v>
      </c>
      <c r="F206" s="48">
        <f>D206*E206</f>
        <v>774</v>
      </c>
      <c r="G206" s="46">
        <v>8</v>
      </c>
      <c r="H206" s="46">
        <f>D206*G206</f>
        <v>344</v>
      </c>
      <c r="I206" s="44">
        <f>F206-H206</f>
        <v>430</v>
      </c>
      <c r="J206" s="52">
        <v>686</v>
      </c>
      <c r="K206" s="51" t="s">
        <v>28</v>
      </c>
      <c r="L206" s="50" t="s">
        <v>33</v>
      </c>
    </row>
    <row r="207" spans="1:12" ht="12.75" x14ac:dyDescent="0.2">
      <c r="A207" s="53">
        <v>39957.650833333333</v>
      </c>
      <c r="B207" s="52">
        <v>39</v>
      </c>
      <c r="C207" s="51" t="s">
        <v>41</v>
      </c>
      <c r="D207" s="52">
        <v>51</v>
      </c>
      <c r="E207" s="48">
        <v>33</v>
      </c>
      <c r="F207" s="48">
        <f>D207*E207</f>
        <v>1683</v>
      </c>
      <c r="G207" s="46">
        <v>28</v>
      </c>
      <c r="H207" s="46">
        <f>D207*G207</f>
        <v>1428</v>
      </c>
      <c r="I207" s="44">
        <f>F207-H207</f>
        <v>255</v>
      </c>
      <c r="J207" s="52">
        <v>572</v>
      </c>
      <c r="K207" s="51" t="s">
        <v>34</v>
      </c>
      <c r="L207" s="50" t="s">
        <v>25</v>
      </c>
    </row>
    <row r="208" spans="1:12" ht="12.75" x14ac:dyDescent="0.2">
      <c r="A208" s="53">
        <v>39959.057118055556</v>
      </c>
      <c r="B208" s="52">
        <v>16</v>
      </c>
      <c r="C208" s="51" t="s">
        <v>32</v>
      </c>
      <c r="D208" s="52">
        <v>46</v>
      </c>
      <c r="E208" s="48">
        <v>15</v>
      </c>
      <c r="F208" s="48">
        <f>D208*E208</f>
        <v>690</v>
      </c>
      <c r="G208" s="46">
        <v>14</v>
      </c>
      <c r="H208" s="46">
        <f>D208*G208</f>
        <v>644</v>
      </c>
      <c r="I208" s="44">
        <f>F208-H208</f>
        <v>46</v>
      </c>
      <c r="J208" s="52">
        <v>23</v>
      </c>
      <c r="K208" s="51" t="s">
        <v>42</v>
      </c>
      <c r="L208" s="50" t="s">
        <v>25</v>
      </c>
    </row>
    <row r="209" spans="1:12" ht="12.75" x14ac:dyDescent="0.2">
      <c r="A209" s="53">
        <v>39960.081261574072</v>
      </c>
      <c r="B209" s="52">
        <v>39</v>
      </c>
      <c r="C209" s="51" t="s">
        <v>41</v>
      </c>
      <c r="D209" s="52">
        <v>29</v>
      </c>
      <c r="E209" s="48">
        <v>33</v>
      </c>
      <c r="F209" s="48">
        <f>D209*E209</f>
        <v>957</v>
      </c>
      <c r="G209" s="46">
        <v>28</v>
      </c>
      <c r="H209" s="46">
        <f>D209*G209</f>
        <v>812</v>
      </c>
      <c r="I209" s="44">
        <f>F209-H209</f>
        <v>145</v>
      </c>
      <c r="J209" s="52">
        <v>557</v>
      </c>
      <c r="K209" s="51" t="s">
        <v>48</v>
      </c>
      <c r="L209" s="50" t="s">
        <v>25</v>
      </c>
    </row>
    <row r="210" spans="1:12" ht="12.75" x14ac:dyDescent="0.2">
      <c r="A210" s="53">
        <v>39960.785532407404</v>
      </c>
      <c r="B210" s="52">
        <v>30</v>
      </c>
      <c r="C210" s="51" t="s">
        <v>39</v>
      </c>
      <c r="D210" s="52">
        <v>63</v>
      </c>
      <c r="E210" s="48">
        <v>12</v>
      </c>
      <c r="F210" s="48">
        <f>D210*E210</f>
        <v>756</v>
      </c>
      <c r="G210" s="46">
        <v>8</v>
      </c>
      <c r="H210" s="46">
        <f>D210*G210</f>
        <v>504</v>
      </c>
      <c r="I210" s="44">
        <f>F210-H210</f>
        <v>252</v>
      </c>
      <c r="J210" s="52">
        <v>23</v>
      </c>
      <c r="K210" s="51" t="s">
        <v>42</v>
      </c>
      <c r="L210" s="50" t="s">
        <v>25</v>
      </c>
    </row>
    <row r="211" spans="1:12" ht="12.75" x14ac:dyDescent="0.2">
      <c r="A211" s="53">
        <v>39961.480798611112</v>
      </c>
      <c r="B211" s="52">
        <v>39</v>
      </c>
      <c r="C211" s="51" t="s">
        <v>41</v>
      </c>
      <c r="D211" s="52">
        <v>60</v>
      </c>
      <c r="E211" s="48">
        <v>33</v>
      </c>
      <c r="F211" s="48">
        <f>D211*E211</f>
        <v>1980</v>
      </c>
      <c r="G211" s="46">
        <v>28</v>
      </c>
      <c r="H211" s="46">
        <f>D211*G211</f>
        <v>1680</v>
      </c>
      <c r="I211" s="44">
        <f>F211-H211</f>
        <v>300</v>
      </c>
      <c r="J211" s="52">
        <v>557</v>
      </c>
      <c r="K211" s="51" t="s">
        <v>48</v>
      </c>
      <c r="L211" s="50" t="s">
        <v>25</v>
      </c>
    </row>
    <row r="212" spans="1:12" ht="12.75" x14ac:dyDescent="0.2">
      <c r="A212" s="53">
        <v>39961.956412037034</v>
      </c>
      <c r="B212" s="52">
        <v>100</v>
      </c>
      <c r="C212" s="51" t="s">
        <v>45</v>
      </c>
      <c r="D212" s="52">
        <v>46</v>
      </c>
      <c r="E212" s="48">
        <v>8</v>
      </c>
      <c r="F212" s="48">
        <f>D212*E212</f>
        <v>368</v>
      </c>
      <c r="G212" s="46">
        <v>4</v>
      </c>
      <c r="H212" s="46">
        <f>D212*G212</f>
        <v>184</v>
      </c>
      <c r="I212" s="44">
        <f>F212-H212</f>
        <v>184</v>
      </c>
      <c r="J212" s="52">
        <v>6</v>
      </c>
      <c r="K212" s="51" t="s">
        <v>35</v>
      </c>
      <c r="L212" s="50" t="s">
        <v>25</v>
      </c>
    </row>
    <row r="213" spans="1:12" ht="12.75" x14ac:dyDescent="0.2">
      <c r="A213" s="53">
        <v>39962.206145833334</v>
      </c>
      <c r="B213" s="52">
        <v>4</v>
      </c>
      <c r="C213" s="51" t="s">
        <v>27</v>
      </c>
      <c r="D213" s="52">
        <v>5</v>
      </c>
      <c r="E213" s="48">
        <v>9</v>
      </c>
      <c r="F213" s="48">
        <f>D213*E213</f>
        <v>45</v>
      </c>
      <c r="G213" s="46">
        <v>7</v>
      </c>
      <c r="H213" s="46">
        <f>D213*G213</f>
        <v>35</v>
      </c>
      <c r="I213" s="44">
        <f>F213-H213</f>
        <v>10</v>
      </c>
      <c r="J213" s="52">
        <v>14</v>
      </c>
      <c r="K213" s="51" t="s">
        <v>26</v>
      </c>
      <c r="L213" s="50" t="s">
        <v>33</v>
      </c>
    </row>
    <row r="214" spans="1:12" ht="12.75" x14ac:dyDescent="0.2">
      <c r="A214" s="53">
        <v>39962.507685185185</v>
      </c>
      <c r="B214" s="52">
        <v>31</v>
      </c>
      <c r="C214" s="51" t="s">
        <v>29</v>
      </c>
      <c r="D214" s="52">
        <v>92</v>
      </c>
      <c r="E214" s="48">
        <v>21</v>
      </c>
      <c r="F214" s="48">
        <f>D214*E214</f>
        <v>1932</v>
      </c>
      <c r="G214" s="46">
        <v>12</v>
      </c>
      <c r="H214" s="46">
        <f>D214*G214</f>
        <v>1104</v>
      </c>
      <c r="I214" s="44">
        <f>F214-H214</f>
        <v>828</v>
      </c>
      <c r="J214" s="52">
        <v>557</v>
      </c>
      <c r="K214" s="51" t="s">
        <v>48</v>
      </c>
      <c r="L214" s="50" t="s">
        <v>33</v>
      </c>
    </row>
    <row r="215" spans="1:12" ht="12.75" x14ac:dyDescent="0.2">
      <c r="A215" s="53">
        <v>39962.72928240741</v>
      </c>
      <c r="B215" s="52">
        <v>31</v>
      </c>
      <c r="C215" s="51" t="s">
        <v>29</v>
      </c>
      <c r="D215" s="52">
        <v>1</v>
      </c>
      <c r="E215" s="48">
        <v>21</v>
      </c>
      <c r="F215" s="48">
        <f>D215*E215</f>
        <v>21</v>
      </c>
      <c r="G215" s="46">
        <v>12</v>
      </c>
      <c r="H215" s="46">
        <f>D215*G215</f>
        <v>12</v>
      </c>
      <c r="I215" s="44">
        <f>F215-H215</f>
        <v>9</v>
      </c>
      <c r="J215" s="52">
        <v>95</v>
      </c>
      <c r="K215" s="51" t="s">
        <v>31</v>
      </c>
      <c r="L215" s="50" t="s">
        <v>33</v>
      </c>
    </row>
    <row r="216" spans="1:12" ht="12.75" x14ac:dyDescent="0.2">
      <c r="A216" s="53">
        <v>39963.238402777781</v>
      </c>
      <c r="B216" s="52">
        <v>31</v>
      </c>
      <c r="C216" s="51" t="s">
        <v>29</v>
      </c>
      <c r="D216" s="52">
        <v>33</v>
      </c>
      <c r="E216" s="48">
        <v>21</v>
      </c>
      <c r="F216" s="48">
        <f>D216*E216</f>
        <v>693</v>
      </c>
      <c r="G216" s="46">
        <v>12</v>
      </c>
      <c r="H216" s="46">
        <f>D216*G216</f>
        <v>396</v>
      </c>
      <c r="I216" s="44">
        <f>F216-H216</f>
        <v>297</v>
      </c>
      <c r="J216" s="52">
        <v>14</v>
      </c>
      <c r="K216" s="51" t="s">
        <v>26</v>
      </c>
      <c r="L216" s="50" t="s">
        <v>25</v>
      </c>
    </row>
    <row r="217" spans="1:12" ht="12.75" x14ac:dyDescent="0.2">
      <c r="A217" s="53">
        <v>39963.802986111114</v>
      </c>
      <c r="B217" s="52">
        <v>4</v>
      </c>
      <c r="C217" s="51" t="s">
        <v>27</v>
      </c>
      <c r="D217" s="52">
        <v>56</v>
      </c>
      <c r="E217" s="48">
        <v>9</v>
      </c>
      <c r="F217" s="48">
        <f>D217*E217</f>
        <v>504</v>
      </c>
      <c r="G217" s="46">
        <v>7</v>
      </c>
      <c r="H217" s="46">
        <f>D217*G217</f>
        <v>392</v>
      </c>
      <c r="I217" s="44">
        <f>F217-H217</f>
        <v>112</v>
      </c>
      <c r="J217" s="52">
        <v>23</v>
      </c>
      <c r="K217" s="51" t="s">
        <v>42</v>
      </c>
      <c r="L217" s="50" t="s">
        <v>25</v>
      </c>
    </row>
    <row r="218" spans="1:12" ht="12.75" x14ac:dyDescent="0.2">
      <c r="A218" s="53">
        <v>39965.290034722224</v>
      </c>
      <c r="B218" s="52">
        <v>4</v>
      </c>
      <c r="C218" s="51" t="s">
        <v>27</v>
      </c>
      <c r="D218" s="52">
        <v>54</v>
      </c>
      <c r="E218" s="48">
        <v>9</v>
      </c>
      <c r="F218" s="48">
        <f>D218*E218</f>
        <v>486</v>
      </c>
      <c r="G218" s="46">
        <v>7</v>
      </c>
      <c r="H218" s="46">
        <f>D218*G218</f>
        <v>378</v>
      </c>
      <c r="I218" s="44">
        <f>F218-H218</f>
        <v>108</v>
      </c>
      <c r="J218" s="52">
        <v>23</v>
      </c>
      <c r="K218" s="51" t="s">
        <v>42</v>
      </c>
      <c r="L218" s="50" t="s">
        <v>33</v>
      </c>
    </row>
    <row r="219" spans="1:12" ht="12.75" x14ac:dyDescent="0.2">
      <c r="A219" s="53">
        <v>39966.081886574073</v>
      </c>
      <c r="B219" s="52">
        <v>85</v>
      </c>
      <c r="C219" s="51" t="s">
        <v>49</v>
      </c>
      <c r="D219" s="52">
        <v>63</v>
      </c>
      <c r="E219" s="48">
        <v>53</v>
      </c>
      <c r="F219" s="48">
        <f>D219*E219</f>
        <v>3339</v>
      </c>
      <c r="G219" s="46">
        <v>35</v>
      </c>
      <c r="H219" s="46">
        <f>D219*G219</f>
        <v>2205</v>
      </c>
      <c r="I219" s="44">
        <f>F219-H219</f>
        <v>1134</v>
      </c>
      <c r="J219" s="52">
        <v>233</v>
      </c>
      <c r="K219" s="51" t="s">
        <v>36</v>
      </c>
      <c r="L219" s="50" t="s">
        <v>33</v>
      </c>
    </row>
    <row r="220" spans="1:12" ht="12.75" x14ac:dyDescent="0.2">
      <c r="A220" s="53">
        <v>39968.740497685183</v>
      </c>
      <c r="B220" s="52">
        <v>30</v>
      </c>
      <c r="C220" s="51" t="s">
        <v>39</v>
      </c>
      <c r="D220" s="52">
        <v>48</v>
      </c>
      <c r="E220" s="48">
        <v>12</v>
      </c>
      <c r="F220" s="48">
        <f>D220*E220</f>
        <v>576</v>
      </c>
      <c r="G220" s="46">
        <v>8</v>
      </c>
      <c r="H220" s="46">
        <f>D220*G220</f>
        <v>384</v>
      </c>
      <c r="I220" s="44">
        <f>F220-H220</f>
        <v>192</v>
      </c>
      <c r="J220" s="52">
        <v>686</v>
      </c>
      <c r="K220" s="51" t="s">
        <v>28</v>
      </c>
      <c r="L220" s="50" t="s">
        <v>25</v>
      </c>
    </row>
    <row r="221" spans="1:12" ht="12.75" x14ac:dyDescent="0.2">
      <c r="A221" s="53">
        <v>39971.938750000001</v>
      </c>
      <c r="B221" s="52">
        <v>31</v>
      </c>
      <c r="C221" s="51" t="s">
        <v>29</v>
      </c>
      <c r="D221" s="52">
        <v>39</v>
      </c>
      <c r="E221" s="48">
        <v>21</v>
      </c>
      <c r="F221" s="48">
        <f>D221*E221</f>
        <v>819</v>
      </c>
      <c r="G221" s="46">
        <v>12</v>
      </c>
      <c r="H221" s="46">
        <f>D221*G221</f>
        <v>468</v>
      </c>
      <c r="I221" s="44">
        <f>F221-H221</f>
        <v>351</v>
      </c>
      <c r="J221" s="52">
        <v>95</v>
      </c>
      <c r="K221" s="51" t="s">
        <v>31</v>
      </c>
      <c r="L221" s="50" t="s">
        <v>33</v>
      </c>
    </row>
    <row r="222" spans="1:12" ht="12.75" x14ac:dyDescent="0.2">
      <c r="A222" s="53">
        <v>39972.128136574072</v>
      </c>
      <c r="B222" s="52">
        <v>16</v>
      </c>
      <c r="C222" s="51" t="s">
        <v>32</v>
      </c>
      <c r="D222" s="52">
        <v>53</v>
      </c>
      <c r="E222" s="48">
        <v>15</v>
      </c>
      <c r="F222" s="48">
        <f>D222*E222</f>
        <v>795</v>
      </c>
      <c r="G222" s="46">
        <v>14</v>
      </c>
      <c r="H222" s="46">
        <f>D222*G222</f>
        <v>742</v>
      </c>
      <c r="I222" s="44">
        <f>F222-H222</f>
        <v>53</v>
      </c>
      <c r="J222" s="52">
        <v>95</v>
      </c>
      <c r="K222" s="51" t="s">
        <v>31</v>
      </c>
      <c r="L222" s="50" t="s">
        <v>25</v>
      </c>
    </row>
    <row r="223" spans="1:12" ht="12.75" x14ac:dyDescent="0.2">
      <c r="A223" s="53">
        <v>39972.30746527778</v>
      </c>
      <c r="B223" s="52">
        <v>22</v>
      </c>
      <c r="C223" s="51" t="s">
        <v>46</v>
      </c>
      <c r="D223" s="52">
        <v>76</v>
      </c>
      <c r="E223" s="48">
        <v>24</v>
      </c>
      <c r="F223" s="48">
        <f>D223*E223</f>
        <v>1824</v>
      </c>
      <c r="G223" s="46">
        <v>18</v>
      </c>
      <c r="H223" s="46">
        <f>D223*G223</f>
        <v>1368</v>
      </c>
      <c r="I223" s="44">
        <f>F223-H223</f>
        <v>456</v>
      </c>
      <c r="J223" s="52">
        <v>14</v>
      </c>
      <c r="K223" s="51" t="s">
        <v>26</v>
      </c>
      <c r="L223" s="50" t="s">
        <v>33</v>
      </c>
    </row>
    <row r="224" spans="1:12" ht="12.75" x14ac:dyDescent="0.2">
      <c r="A224" s="53">
        <v>39972.658518518518</v>
      </c>
      <c r="B224" s="52">
        <v>39</v>
      </c>
      <c r="C224" s="51" t="s">
        <v>41</v>
      </c>
      <c r="D224" s="52">
        <v>70</v>
      </c>
      <c r="E224" s="48">
        <v>33</v>
      </c>
      <c r="F224" s="48">
        <f>D224*E224</f>
        <v>2310</v>
      </c>
      <c r="G224" s="46">
        <v>28</v>
      </c>
      <c r="H224" s="46">
        <f>D224*G224</f>
        <v>1960</v>
      </c>
      <c r="I224" s="44">
        <f>F224-H224</f>
        <v>350</v>
      </c>
      <c r="J224" s="52">
        <v>686</v>
      </c>
      <c r="K224" s="51" t="s">
        <v>28</v>
      </c>
      <c r="L224" s="50" t="s">
        <v>33</v>
      </c>
    </row>
    <row r="225" spans="1:12" ht="12.75" x14ac:dyDescent="0.2">
      <c r="A225" s="53">
        <v>39974.218541666669</v>
      </c>
      <c r="B225" s="52">
        <v>30</v>
      </c>
      <c r="C225" s="51" t="s">
        <v>39</v>
      </c>
      <c r="D225" s="52">
        <v>38</v>
      </c>
      <c r="E225" s="48">
        <v>12</v>
      </c>
      <c r="F225" s="48">
        <f>D225*E225</f>
        <v>456</v>
      </c>
      <c r="G225" s="46">
        <v>8</v>
      </c>
      <c r="H225" s="46">
        <f>D225*G225</f>
        <v>304</v>
      </c>
      <c r="I225" s="44">
        <f>F225-H225</f>
        <v>152</v>
      </c>
      <c r="J225" s="52">
        <v>6</v>
      </c>
      <c r="K225" s="51" t="s">
        <v>35</v>
      </c>
      <c r="L225" s="50" t="s">
        <v>25</v>
      </c>
    </row>
    <row r="226" spans="1:12" ht="12.75" x14ac:dyDescent="0.2">
      <c r="A226" s="53">
        <v>39974.702997685185</v>
      </c>
      <c r="B226" s="52">
        <v>4</v>
      </c>
      <c r="C226" s="51" t="s">
        <v>27</v>
      </c>
      <c r="D226" s="52">
        <v>48</v>
      </c>
      <c r="E226" s="48">
        <v>9</v>
      </c>
      <c r="F226" s="48">
        <f>D226*E226</f>
        <v>432</v>
      </c>
      <c r="G226" s="46">
        <v>7</v>
      </c>
      <c r="H226" s="46">
        <f>D226*G226</f>
        <v>336</v>
      </c>
      <c r="I226" s="44">
        <f>F226-H226</f>
        <v>96</v>
      </c>
      <c r="J226" s="52">
        <v>846</v>
      </c>
      <c r="K226" s="51" t="s">
        <v>40</v>
      </c>
      <c r="L226" s="50" t="s">
        <v>33</v>
      </c>
    </row>
    <row r="227" spans="1:12" ht="12.75" x14ac:dyDescent="0.2">
      <c r="A227" s="53">
        <v>39975.001527777778</v>
      </c>
      <c r="B227" s="52">
        <v>100</v>
      </c>
      <c r="C227" s="51" t="s">
        <v>45</v>
      </c>
      <c r="D227" s="52">
        <v>95</v>
      </c>
      <c r="E227" s="48">
        <v>8</v>
      </c>
      <c r="F227" s="48">
        <f>D227*E227</f>
        <v>760</v>
      </c>
      <c r="G227" s="46">
        <v>4</v>
      </c>
      <c r="H227" s="46">
        <f>D227*G227</f>
        <v>380</v>
      </c>
      <c r="I227" s="44">
        <f>F227-H227</f>
        <v>380</v>
      </c>
      <c r="J227" s="52">
        <v>95</v>
      </c>
      <c r="K227" s="51" t="s">
        <v>31</v>
      </c>
      <c r="L227" s="50" t="s">
        <v>25</v>
      </c>
    </row>
    <row r="228" spans="1:12" ht="12.75" x14ac:dyDescent="0.2">
      <c r="A228" s="53">
        <v>39975.051307870373</v>
      </c>
      <c r="B228" s="52">
        <v>31</v>
      </c>
      <c r="C228" s="51" t="s">
        <v>29</v>
      </c>
      <c r="D228" s="52">
        <v>55</v>
      </c>
      <c r="E228" s="48">
        <v>21</v>
      </c>
      <c r="F228" s="48">
        <f>D228*E228</f>
        <v>1155</v>
      </c>
      <c r="G228" s="46">
        <v>12</v>
      </c>
      <c r="H228" s="46">
        <f>D228*G228</f>
        <v>660</v>
      </c>
      <c r="I228" s="44">
        <f>F228-H228</f>
        <v>495</v>
      </c>
      <c r="J228" s="52">
        <v>95</v>
      </c>
      <c r="K228" s="51" t="s">
        <v>31</v>
      </c>
      <c r="L228" s="50" t="s">
        <v>33</v>
      </c>
    </row>
    <row r="229" spans="1:12" ht="12.75" x14ac:dyDescent="0.2">
      <c r="A229" s="53">
        <v>39975.191874999997</v>
      </c>
      <c r="B229" s="52">
        <v>16</v>
      </c>
      <c r="C229" s="51" t="s">
        <v>32</v>
      </c>
      <c r="D229" s="52">
        <v>10</v>
      </c>
      <c r="E229" s="48">
        <v>15</v>
      </c>
      <c r="F229" s="48">
        <f>D229*E229</f>
        <v>150</v>
      </c>
      <c r="G229" s="46">
        <v>14</v>
      </c>
      <c r="H229" s="46">
        <f>D229*G229</f>
        <v>140</v>
      </c>
      <c r="I229" s="44">
        <f>F229-H229</f>
        <v>10</v>
      </c>
      <c r="J229" s="52">
        <v>23</v>
      </c>
      <c r="K229" s="51" t="s">
        <v>42</v>
      </c>
      <c r="L229" s="50" t="s">
        <v>25</v>
      </c>
    </row>
    <row r="230" spans="1:12" ht="12.75" x14ac:dyDescent="0.2">
      <c r="A230" s="53">
        <v>39975.222777777781</v>
      </c>
      <c r="B230" s="52">
        <v>6</v>
      </c>
      <c r="C230" s="51" t="s">
        <v>43</v>
      </c>
      <c r="D230" s="52">
        <v>8</v>
      </c>
      <c r="E230" s="48">
        <v>55</v>
      </c>
      <c r="F230" s="48">
        <f>D230*E230</f>
        <v>440</v>
      </c>
      <c r="G230" s="46">
        <v>25</v>
      </c>
      <c r="H230" s="46">
        <f>D230*G230</f>
        <v>200</v>
      </c>
      <c r="I230" s="44">
        <f>F230-H230</f>
        <v>240</v>
      </c>
      <c r="J230" s="52">
        <v>6</v>
      </c>
      <c r="K230" s="51" t="s">
        <v>35</v>
      </c>
      <c r="L230" s="50" t="s">
        <v>25</v>
      </c>
    </row>
    <row r="231" spans="1:12" ht="12.75" x14ac:dyDescent="0.2">
      <c r="A231" s="53">
        <v>39976.11347222222</v>
      </c>
      <c r="B231" s="52">
        <v>100</v>
      </c>
      <c r="C231" s="51" t="s">
        <v>45</v>
      </c>
      <c r="D231" s="52">
        <v>95</v>
      </c>
      <c r="E231" s="48">
        <v>8</v>
      </c>
      <c r="F231" s="48">
        <f>D231*E231</f>
        <v>760</v>
      </c>
      <c r="G231" s="46">
        <v>4</v>
      </c>
      <c r="H231" s="46">
        <f>D231*G231</f>
        <v>380</v>
      </c>
      <c r="I231" s="44">
        <f>F231-H231</f>
        <v>380</v>
      </c>
      <c r="J231" s="52">
        <v>557</v>
      </c>
      <c r="K231" s="51" t="s">
        <v>48</v>
      </c>
      <c r="L231" s="50" t="s">
        <v>38</v>
      </c>
    </row>
    <row r="232" spans="1:12" ht="12.75" x14ac:dyDescent="0.2">
      <c r="A232" s="53">
        <v>39976.234710648147</v>
      </c>
      <c r="B232" s="52">
        <v>4</v>
      </c>
      <c r="C232" s="51" t="s">
        <v>27</v>
      </c>
      <c r="D232" s="52">
        <v>45</v>
      </c>
      <c r="E232" s="48">
        <v>9</v>
      </c>
      <c r="F232" s="48">
        <f>D232*E232</f>
        <v>405</v>
      </c>
      <c r="G232" s="46">
        <v>7</v>
      </c>
      <c r="H232" s="46">
        <f>D232*G232</f>
        <v>315</v>
      </c>
      <c r="I232" s="44">
        <f>F232-H232</f>
        <v>90</v>
      </c>
      <c r="J232" s="52">
        <v>315</v>
      </c>
      <c r="K232" s="51" t="s">
        <v>44</v>
      </c>
      <c r="L232" s="50" t="s">
        <v>25</v>
      </c>
    </row>
    <row r="233" spans="1:12" ht="12.75" x14ac:dyDescent="0.2">
      <c r="A233" s="53">
        <v>39976.556967592594</v>
      </c>
      <c r="B233" s="52">
        <v>30</v>
      </c>
      <c r="C233" s="51" t="s">
        <v>39</v>
      </c>
      <c r="D233" s="52">
        <v>87</v>
      </c>
      <c r="E233" s="48">
        <v>12</v>
      </c>
      <c r="F233" s="48">
        <f>D233*E233</f>
        <v>1044</v>
      </c>
      <c r="G233" s="46">
        <v>8</v>
      </c>
      <c r="H233" s="46">
        <f>D233*G233</f>
        <v>696</v>
      </c>
      <c r="I233" s="44">
        <f>F233-H233</f>
        <v>348</v>
      </c>
      <c r="J233" s="52">
        <v>557</v>
      </c>
      <c r="K233" s="51" t="s">
        <v>48</v>
      </c>
      <c r="L233" s="50" t="s">
        <v>25</v>
      </c>
    </row>
    <row r="234" spans="1:12" ht="12.75" x14ac:dyDescent="0.2">
      <c r="A234" s="53">
        <v>39977.179143518515</v>
      </c>
      <c r="B234" s="52">
        <v>100</v>
      </c>
      <c r="C234" s="51" t="s">
        <v>45</v>
      </c>
      <c r="D234" s="52">
        <v>2</v>
      </c>
      <c r="E234" s="48">
        <v>8</v>
      </c>
      <c r="F234" s="48">
        <f>D234*E234</f>
        <v>16</v>
      </c>
      <c r="G234" s="46">
        <v>4</v>
      </c>
      <c r="H234" s="46">
        <f>D234*G234</f>
        <v>8</v>
      </c>
      <c r="I234" s="44">
        <f>F234-H234</f>
        <v>8</v>
      </c>
      <c r="J234" s="52">
        <v>14</v>
      </c>
      <c r="K234" s="51" t="s">
        <v>26</v>
      </c>
      <c r="L234" s="50" t="s">
        <v>33</v>
      </c>
    </row>
    <row r="235" spans="1:12" ht="12.75" x14ac:dyDescent="0.2">
      <c r="A235" s="53">
        <v>39977.343032407407</v>
      </c>
      <c r="B235" s="52">
        <v>100</v>
      </c>
      <c r="C235" s="51" t="s">
        <v>45</v>
      </c>
      <c r="D235" s="52">
        <v>85</v>
      </c>
      <c r="E235" s="48">
        <v>8</v>
      </c>
      <c r="F235" s="48">
        <f>D235*E235</f>
        <v>680</v>
      </c>
      <c r="G235" s="46">
        <v>4</v>
      </c>
      <c r="H235" s="46">
        <f>D235*G235</f>
        <v>340</v>
      </c>
      <c r="I235" s="44">
        <f>F235-H235</f>
        <v>340</v>
      </c>
      <c r="J235" s="52">
        <v>572</v>
      </c>
      <c r="K235" s="51" t="s">
        <v>34</v>
      </c>
      <c r="L235" s="50" t="s">
        <v>25</v>
      </c>
    </row>
    <row r="236" spans="1:12" ht="12.75" x14ac:dyDescent="0.2">
      <c r="A236" s="53">
        <v>39978.095358796294</v>
      </c>
      <c r="B236" s="52">
        <v>19</v>
      </c>
      <c r="C236" s="51" t="s">
        <v>47</v>
      </c>
      <c r="D236" s="52">
        <v>19</v>
      </c>
      <c r="E236" s="48">
        <v>36</v>
      </c>
      <c r="F236" s="48">
        <f>D236*E236</f>
        <v>684</v>
      </c>
      <c r="G236" s="46">
        <v>25</v>
      </c>
      <c r="H236" s="46">
        <f>D236*G236</f>
        <v>475</v>
      </c>
      <c r="I236" s="44">
        <f>F236-H236</f>
        <v>209</v>
      </c>
      <c r="J236" s="52">
        <v>6</v>
      </c>
      <c r="K236" s="51" t="s">
        <v>35</v>
      </c>
      <c r="L236" s="50" t="s">
        <v>25</v>
      </c>
    </row>
    <row r="237" spans="1:12" ht="12.75" x14ac:dyDescent="0.2">
      <c r="A237" s="53">
        <v>39978.237407407411</v>
      </c>
      <c r="B237" s="52">
        <v>100</v>
      </c>
      <c r="C237" s="51" t="s">
        <v>45</v>
      </c>
      <c r="D237" s="52">
        <v>98</v>
      </c>
      <c r="E237" s="48">
        <v>8</v>
      </c>
      <c r="F237" s="48">
        <f>D237*E237</f>
        <v>784</v>
      </c>
      <c r="G237" s="46">
        <v>4</v>
      </c>
      <c r="H237" s="46">
        <f>D237*G237</f>
        <v>392</v>
      </c>
      <c r="I237" s="44">
        <f>F237-H237</f>
        <v>392</v>
      </c>
      <c r="J237" s="52">
        <v>572</v>
      </c>
      <c r="K237" s="51" t="s">
        <v>34</v>
      </c>
      <c r="L237" s="50" t="s">
        <v>25</v>
      </c>
    </row>
    <row r="238" spans="1:12" ht="12.75" x14ac:dyDescent="0.2">
      <c r="A238" s="53">
        <v>39979.280960648146</v>
      </c>
      <c r="B238" s="52">
        <v>16</v>
      </c>
      <c r="C238" s="51" t="s">
        <v>32</v>
      </c>
      <c r="D238" s="52">
        <v>37</v>
      </c>
      <c r="E238" s="48">
        <v>15</v>
      </c>
      <c r="F238" s="48">
        <f>D238*E238</f>
        <v>555</v>
      </c>
      <c r="G238" s="46">
        <v>14</v>
      </c>
      <c r="H238" s="46">
        <f>D238*G238</f>
        <v>518</v>
      </c>
      <c r="I238" s="44">
        <f>F238-H238</f>
        <v>37</v>
      </c>
      <c r="J238" s="52">
        <v>6</v>
      </c>
      <c r="K238" s="51" t="s">
        <v>35</v>
      </c>
      <c r="L238" s="50" t="s">
        <v>25</v>
      </c>
    </row>
    <row r="239" spans="1:12" ht="12.75" x14ac:dyDescent="0.2">
      <c r="A239" s="53">
        <v>39979.439745370371</v>
      </c>
      <c r="B239" s="52">
        <v>22</v>
      </c>
      <c r="C239" s="51" t="s">
        <v>46</v>
      </c>
      <c r="D239" s="52">
        <v>74</v>
      </c>
      <c r="E239" s="48">
        <v>24</v>
      </c>
      <c r="F239" s="48">
        <f>D239*E239</f>
        <v>1776</v>
      </c>
      <c r="G239" s="46">
        <v>18</v>
      </c>
      <c r="H239" s="46">
        <f>D239*G239</f>
        <v>1332</v>
      </c>
      <c r="I239" s="44">
        <f>F239-H239</f>
        <v>444</v>
      </c>
      <c r="J239" s="52">
        <v>95</v>
      </c>
      <c r="K239" s="51" t="s">
        <v>31</v>
      </c>
      <c r="L239" s="50" t="s">
        <v>38</v>
      </c>
    </row>
    <row r="240" spans="1:12" ht="12.75" x14ac:dyDescent="0.2">
      <c r="A240" s="53">
        <v>39979.857928240737</v>
      </c>
      <c r="B240" s="52">
        <v>31</v>
      </c>
      <c r="C240" s="51" t="s">
        <v>29</v>
      </c>
      <c r="D240" s="52">
        <v>39</v>
      </c>
      <c r="E240" s="48">
        <v>21</v>
      </c>
      <c r="F240" s="48">
        <f>D240*E240</f>
        <v>819</v>
      </c>
      <c r="G240" s="46">
        <v>12</v>
      </c>
      <c r="H240" s="46">
        <f>D240*G240</f>
        <v>468</v>
      </c>
      <c r="I240" s="44">
        <f>F240-H240</f>
        <v>351</v>
      </c>
      <c r="J240" s="52">
        <v>686</v>
      </c>
      <c r="K240" s="51" t="s">
        <v>28</v>
      </c>
      <c r="L240" s="50" t="s">
        <v>33</v>
      </c>
    </row>
    <row r="241" spans="1:12" ht="12.75" x14ac:dyDescent="0.2">
      <c r="A241" s="53">
        <v>39980.012789351851</v>
      </c>
      <c r="B241" s="52">
        <v>85</v>
      </c>
      <c r="C241" s="51" t="s">
        <v>49</v>
      </c>
      <c r="D241" s="52">
        <v>55</v>
      </c>
      <c r="E241" s="48">
        <v>53</v>
      </c>
      <c r="F241" s="48">
        <f>D241*E241</f>
        <v>2915</v>
      </c>
      <c r="G241" s="46">
        <v>35</v>
      </c>
      <c r="H241" s="46">
        <f>D241*G241</f>
        <v>1925</v>
      </c>
      <c r="I241" s="44">
        <f>F241-H241</f>
        <v>990</v>
      </c>
      <c r="J241" s="52">
        <v>6</v>
      </c>
      <c r="K241" s="51" t="s">
        <v>35</v>
      </c>
      <c r="L241" s="50" t="s">
        <v>33</v>
      </c>
    </row>
    <row r="242" spans="1:12" ht="12.75" x14ac:dyDescent="0.2">
      <c r="A242" s="53">
        <v>39980.22488425926</v>
      </c>
      <c r="B242" s="52">
        <v>98</v>
      </c>
      <c r="C242" s="51" t="s">
        <v>37</v>
      </c>
      <c r="D242" s="52">
        <v>44</v>
      </c>
      <c r="E242" s="48">
        <v>18</v>
      </c>
      <c r="F242" s="48">
        <f>D242*E242</f>
        <v>792</v>
      </c>
      <c r="G242" s="46">
        <v>8</v>
      </c>
      <c r="H242" s="46">
        <f>D242*G242</f>
        <v>352</v>
      </c>
      <c r="I242" s="44">
        <f>F242-H242</f>
        <v>440</v>
      </c>
      <c r="J242" s="52">
        <v>95</v>
      </c>
      <c r="K242" s="51" t="s">
        <v>31</v>
      </c>
      <c r="L242" s="50" t="s">
        <v>25</v>
      </c>
    </row>
    <row r="243" spans="1:12" ht="12.75" x14ac:dyDescent="0.2">
      <c r="A243" s="53">
        <v>39981.220034722224</v>
      </c>
      <c r="B243" s="52">
        <v>16</v>
      </c>
      <c r="C243" s="51" t="s">
        <v>32</v>
      </c>
      <c r="D243" s="52">
        <v>58</v>
      </c>
      <c r="E243" s="48">
        <v>15</v>
      </c>
      <c r="F243" s="48">
        <f>D243*E243</f>
        <v>870</v>
      </c>
      <c r="G243" s="46">
        <v>14</v>
      </c>
      <c r="H243" s="46">
        <f>D243*G243</f>
        <v>812</v>
      </c>
      <c r="I243" s="44">
        <f>F243-H243</f>
        <v>58</v>
      </c>
      <c r="J243" s="52">
        <v>572</v>
      </c>
      <c r="K243" s="51" t="s">
        <v>34</v>
      </c>
      <c r="L243" s="50" t="s">
        <v>25</v>
      </c>
    </row>
    <row r="244" spans="1:12" ht="12.75" x14ac:dyDescent="0.2">
      <c r="A244" s="53">
        <v>39981.746134259258</v>
      </c>
      <c r="B244" s="52">
        <v>4</v>
      </c>
      <c r="C244" s="51" t="s">
        <v>27</v>
      </c>
      <c r="D244" s="52">
        <v>7</v>
      </c>
      <c r="E244" s="48">
        <v>9</v>
      </c>
      <c r="F244" s="48">
        <f>D244*E244</f>
        <v>63</v>
      </c>
      <c r="G244" s="46">
        <v>7</v>
      </c>
      <c r="H244" s="46">
        <f>D244*G244</f>
        <v>49</v>
      </c>
      <c r="I244" s="44">
        <f>F244-H244</f>
        <v>14</v>
      </c>
      <c r="J244" s="52">
        <v>686</v>
      </c>
      <c r="K244" s="51" t="s">
        <v>28</v>
      </c>
      <c r="L244" s="50" t="s">
        <v>25</v>
      </c>
    </row>
    <row r="245" spans="1:12" ht="12.75" x14ac:dyDescent="0.2">
      <c r="A245" s="53">
        <v>39984.084918981483</v>
      </c>
      <c r="B245" s="52">
        <v>4</v>
      </c>
      <c r="C245" s="51" t="s">
        <v>27</v>
      </c>
      <c r="D245" s="52">
        <v>99</v>
      </c>
      <c r="E245" s="48">
        <v>9</v>
      </c>
      <c r="F245" s="48">
        <f>D245*E245</f>
        <v>891</v>
      </c>
      <c r="G245" s="46">
        <v>7</v>
      </c>
      <c r="H245" s="46">
        <f>D245*G245</f>
        <v>693</v>
      </c>
      <c r="I245" s="44">
        <f>F245-H245</f>
        <v>198</v>
      </c>
      <c r="J245" s="52">
        <v>14</v>
      </c>
      <c r="K245" s="51" t="s">
        <v>26</v>
      </c>
      <c r="L245" s="50" t="s">
        <v>25</v>
      </c>
    </row>
    <row r="246" spans="1:12" ht="12.75" x14ac:dyDescent="0.2">
      <c r="A246" s="53">
        <v>39985.286446759259</v>
      </c>
      <c r="B246" s="52">
        <v>4</v>
      </c>
      <c r="C246" s="51" t="s">
        <v>27</v>
      </c>
      <c r="D246" s="52">
        <v>83</v>
      </c>
      <c r="E246" s="48">
        <v>9</v>
      </c>
      <c r="F246" s="48">
        <f>D246*E246</f>
        <v>747</v>
      </c>
      <c r="G246" s="46">
        <v>7</v>
      </c>
      <c r="H246" s="46">
        <f>D246*G246</f>
        <v>581</v>
      </c>
      <c r="I246" s="44">
        <f>F246-H246</f>
        <v>166</v>
      </c>
      <c r="J246" s="52">
        <v>23</v>
      </c>
      <c r="K246" s="51" t="s">
        <v>42</v>
      </c>
      <c r="L246" s="50" t="s">
        <v>33</v>
      </c>
    </row>
    <row r="247" spans="1:12" ht="12.75" x14ac:dyDescent="0.2">
      <c r="A247" s="53">
        <v>39985.439270833333</v>
      </c>
      <c r="B247" s="52">
        <v>22</v>
      </c>
      <c r="C247" s="51" t="s">
        <v>46</v>
      </c>
      <c r="D247" s="52">
        <v>4</v>
      </c>
      <c r="E247" s="48">
        <v>24</v>
      </c>
      <c r="F247" s="48">
        <f>D247*E247</f>
        <v>96</v>
      </c>
      <c r="G247" s="46">
        <v>18</v>
      </c>
      <c r="H247" s="46">
        <f>D247*G247</f>
        <v>72</v>
      </c>
      <c r="I247" s="44">
        <f>F247-H247</f>
        <v>24</v>
      </c>
      <c r="J247" s="52">
        <v>23</v>
      </c>
      <c r="K247" s="51" t="s">
        <v>42</v>
      </c>
      <c r="L247" s="50" t="s">
        <v>33</v>
      </c>
    </row>
    <row r="248" spans="1:12" ht="12.75" x14ac:dyDescent="0.2">
      <c r="A248" s="53">
        <v>39985.91611111111</v>
      </c>
      <c r="B248" s="52">
        <v>16</v>
      </c>
      <c r="C248" s="51" t="s">
        <v>32</v>
      </c>
      <c r="D248" s="52">
        <v>81</v>
      </c>
      <c r="E248" s="48">
        <v>15</v>
      </c>
      <c r="F248" s="48">
        <f>D248*E248</f>
        <v>1215</v>
      </c>
      <c r="G248" s="46">
        <v>14</v>
      </c>
      <c r="H248" s="46">
        <f>D248*G248</f>
        <v>1134</v>
      </c>
      <c r="I248" s="44">
        <f>F248-H248</f>
        <v>81</v>
      </c>
      <c r="J248" s="52">
        <v>557</v>
      </c>
      <c r="K248" s="51" t="s">
        <v>48</v>
      </c>
      <c r="L248" s="50" t="s">
        <v>25</v>
      </c>
    </row>
    <row r="249" spans="1:12" ht="12.75" x14ac:dyDescent="0.2">
      <c r="A249" s="53">
        <v>39987.610543981478</v>
      </c>
      <c r="B249" s="52">
        <v>4</v>
      </c>
      <c r="C249" s="51" t="s">
        <v>27</v>
      </c>
      <c r="D249" s="52">
        <v>91</v>
      </c>
      <c r="E249" s="48">
        <v>9</v>
      </c>
      <c r="F249" s="48">
        <f>D249*E249</f>
        <v>819</v>
      </c>
      <c r="G249" s="46">
        <v>7</v>
      </c>
      <c r="H249" s="46">
        <f>D249*G249</f>
        <v>637</v>
      </c>
      <c r="I249" s="44">
        <f>F249-H249</f>
        <v>182</v>
      </c>
      <c r="J249" s="52">
        <v>557</v>
      </c>
      <c r="K249" s="51" t="s">
        <v>48</v>
      </c>
      <c r="L249" s="50" t="s">
        <v>33</v>
      </c>
    </row>
    <row r="250" spans="1:12" ht="12.75" x14ac:dyDescent="0.2">
      <c r="A250" s="53">
        <v>39987.807916666665</v>
      </c>
      <c r="B250" s="52">
        <v>6</v>
      </c>
      <c r="C250" s="51" t="s">
        <v>43</v>
      </c>
      <c r="D250" s="52">
        <v>36</v>
      </c>
      <c r="E250" s="48">
        <v>55</v>
      </c>
      <c r="F250" s="48">
        <f>D250*E250</f>
        <v>1980</v>
      </c>
      <c r="G250" s="46">
        <v>25</v>
      </c>
      <c r="H250" s="46">
        <f>D250*G250</f>
        <v>900</v>
      </c>
      <c r="I250" s="44">
        <f>F250-H250</f>
        <v>1080</v>
      </c>
      <c r="J250" s="52">
        <v>686</v>
      </c>
      <c r="K250" s="51" t="s">
        <v>28</v>
      </c>
      <c r="L250" s="50" t="s">
        <v>25</v>
      </c>
    </row>
    <row r="251" spans="1:12" ht="12.75" x14ac:dyDescent="0.2">
      <c r="A251" s="53">
        <v>39989.99</v>
      </c>
      <c r="B251" s="52">
        <v>4</v>
      </c>
      <c r="C251" s="51" t="s">
        <v>27</v>
      </c>
      <c r="D251" s="52">
        <v>94</v>
      </c>
      <c r="E251" s="48">
        <v>9</v>
      </c>
      <c r="F251" s="48">
        <f>D251*E251</f>
        <v>846</v>
      </c>
      <c r="G251" s="46">
        <v>7</v>
      </c>
      <c r="H251" s="46">
        <f>D251*G251</f>
        <v>658</v>
      </c>
      <c r="I251" s="44">
        <f>F251-H251</f>
        <v>188</v>
      </c>
      <c r="J251" s="52">
        <v>95</v>
      </c>
      <c r="K251" s="51" t="s">
        <v>31</v>
      </c>
      <c r="L251" s="50" t="s">
        <v>33</v>
      </c>
    </row>
    <row r="252" spans="1:12" ht="12.75" x14ac:dyDescent="0.2">
      <c r="A252" s="53">
        <v>39990.263715277775</v>
      </c>
      <c r="B252" s="52">
        <v>100</v>
      </c>
      <c r="C252" s="51" t="s">
        <v>45</v>
      </c>
      <c r="D252" s="52">
        <v>12</v>
      </c>
      <c r="E252" s="48">
        <v>8</v>
      </c>
      <c r="F252" s="48">
        <f>D252*E252</f>
        <v>96</v>
      </c>
      <c r="G252" s="46">
        <v>4</v>
      </c>
      <c r="H252" s="46">
        <f>D252*G252</f>
        <v>48</v>
      </c>
      <c r="I252" s="44">
        <f>F252-H252</f>
        <v>48</v>
      </c>
      <c r="J252" s="52">
        <v>14</v>
      </c>
      <c r="K252" s="51" t="s">
        <v>26</v>
      </c>
      <c r="L252" s="50" t="s">
        <v>33</v>
      </c>
    </row>
    <row r="253" spans="1:12" ht="12.75" x14ac:dyDescent="0.2">
      <c r="A253" s="53">
        <v>39991.423321759263</v>
      </c>
      <c r="B253" s="52">
        <v>31</v>
      </c>
      <c r="C253" s="51" t="s">
        <v>29</v>
      </c>
      <c r="D253" s="52">
        <v>3</v>
      </c>
      <c r="E253" s="48">
        <v>21</v>
      </c>
      <c r="F253" s="48">
        <f>D253*E253</f>
        <v>63</v>
      </c>
      <c r="G253" s="46">
        <v>12</v>
      </c>
      <c r="H253" s="46">
        <f>D253*G253</f>
        <v>36</v>
      </c>
      <c r="I253" s="44">
        <f>F253-H253</f>
        <v>27</v>
      </c>
      <c r="J253" s="52">
        <v>233</v>
      </c>
      <c r="K253" s="51" t="s">
        <v>36</v>
      </c>
      <c r="L253" s="50" t="s">
        <v>33</v>
      </c>
    </row>
    <row r="254" spans="1:12" ht="12.75" x14ac:dyDescent="0.2">
      <c r="A254" s="53">
        <v>39992.123252314814</v>
      </c>
      <c r="B254" s="52">
        <v>4</v>
      </c>
      <c r="C254" s="51" t="s">
        <v>27</v>
      </c>
      <c r="D254" s="52">
        <v>49</v>
      </c>
      <c r="E254" s="48">
        <v>9</v>
      </c>
      <c r="F254" s="48">
        <f>D254*E254</f>
        <v>441</v>
      </c>
      <c r="G254" s="46">
        <v>7</v>
      </c>
      <c r="H254" s="46">
        <f>D254*G254</f>
        <v>343</v>
      </c>
      <c r="I254" s="44">
        <f>F254-H254</f>
        <v>98</v>
      </c>
      <c r="J254" s="52">
        <v>14</v>
      </c>
      <c r="K254" s="51" t="s">
        <v>26</v>
      </c>
      <c r="L254" s="50" t="s">
        <v>25</v>
      </c>
    </row>
    <row r="255" spans="1:12" ht="12.75" x14ac:dyDescent="0.2">
      <c r="A255" s="53">
        <v>39992.206354166665</v>
      </c>
      <c r="B255" s="52">
        <v>98</v>
      </c>
      <c r="C255" s="51" t="s">
        <v>37</v>
      </c>
      <c r="D255" s="52">
        <v>96</v>
      </c>
      <c r="E255" s="48">
        <v>18</v>
      </c>
      <c r="F255" s="48">
        <f>D255*E255</f>
        <v>1728</v>
      </c>
      <c r="G255" s="46">
        <v>8</v>
      </c>
      <c r="H255" s="46">
        <f>D255*G255</f>
        <v>768</v>
      </c>
      <c r="I255" s="44">
        <f>F255-H255</f>
        <v>960</v>
      </c>
      <c r="J255" s="52">
        <v>23</v>
      </c>
      <c r="K255" s="51" t="s">
        <v>42</v>
      </c>
      <c r="L255" s="50" t="s">
        <v>33</v>
      </c>
    </row>
    <row r="256" spans="1:12" ht="12.75" x14ac:dyDescent="0.2">
      <c r="A256" s="53">
        <v>39993.539606481485</v>
      </c>
      <c r="B256" s="52">
        <v>100</v>
      </c>
      <c r="C256" s="51" t="s">
        <v>45</v>
      </c>
      <c r="D256" s="52">
        <v>94</v>
      </c>
      <c r="E256" s="48">
        <v>8</v>
      </c>
      <c r="F256" s="48">
        <f>D256*E256</f>
        <v>752</v>
      </c>
      <c r="G256" s="46">
        <v>4</v>
      </c>
      <c r="H256" s="46">
        <f>D256*G256</f>
        <v>376</v>
      </c>
      <c r="I256" s="44">
        <f>F256-H256</f>
        <v>376</v>
      </c>
      <c r="J256" s="52">
        <v>23</v>
      </c>
      <c r="K256" s="51" t="s">
        <v>42</v>
      </c>
      <c r="L256" s="50" t="s">
        <v>25</v>
      </c>
    </row>
    <row r="257" spans="1:12" ht="12.75" x14ac:dyDescent="0.2">
      <c r="A257" s="53">
        <v>39993.895162037035</v>
      </c>
      <c r="B257" s="52">
        <v>30</v>
      </c>
      <c r="C257" s="51" t="s">
        <v>39</v>
      </c>
      <c r="D257" s="52">
        <v>4</v>
      </c>
      <c r="E257" s="48">
        <v>12</v>
      </c>
      <c r="F257" s="48">
        <f>D257*E257</f>
        <v>48</v>
      </c>
      <c r="G257" s="46">
        <v>8</v>
      </c>
      <c r="H257" s="46">
        <f>D257*G257</f>
        <v>32</v>
      </c>
      <c r="I257" s="44">
        <f>F257-H257</f>
        <v>16</v>
      </c>
      <c r="J257" s="52">
        <v>95</v>
      </c>
      <c r="K257" s="51" t="s">
        <v>31</v>
      </c>
      <c r="L257" s="50" t="s">
        <v>25</v>
      </c>
    </row>
    <row r="258" spans="1:12" ht="12.75" x14ac:dyDescent="0.2">
      <c r="A258" s="53">
        <v>39994.264293981483</v>
      </c>
      <c r="B258" s="52">
        <v>31</v>
      </c>
      <c r="C258" s="51" t="s">
        <v>29</v>
      </c>
      <c r="D258" s="52">
        <v>58</v>
      </c>
      <c r="E258" s="48">
        <v>21</v>
      </c>
      <c r="F258" s="48">
        <f>D258*E258</f>
        <v>1218</v>
      </c>
      <c r="G258" s="46">
        <v>12</v>
      </c>
      <c r="H258" s="46">
        <f>D258*G258</f>
        <v>696</v>
      </c>
      <c r="I258" s="44">
        <f>F258-H258</f>
        <v>522</v>
      </c>
      <c r="J258" s="52">
        <v>6</v>
      </c>
      <c r="K258" s="51" t="s">
        <v>35</v>
      </c>
      <c r="L258" s="50" t="s">
        <v>33</v>
      </c>
    </row>
    <row r="259" spans="1:12" ht="12.75" x14ac:dyDescent="0.2">
      <c r="A259" s="53">
        <v>39996.159849537034</v>
      </c>
      <c r="B259" s="52">
        <v>22</v>
      </c>
      <c r="C259" s="51" t="s">
        <v>46</v>
      </c>
      <c r="D259" s="52">
        <v>31</v>
      </c>
      <c r="E259" s="48">
        <v>24</v>
      </c>
      <c r="F259" s="48">
        <f>D259*E259</f>
        <v>744</v>
      </c>
      <c r="G259" s="46">
        <v>18</v>
      </c>
      <c r="H259" s="46">
        <f>D259*G259</f>
        <v>558</v>
      </c>
      <c r="I259" s="44">
        <f>F259-H259</f>
        <v>186</v>
      </c>
      <c r="J259" s="52">
        <v>572</v>
      </c>
      <c r="K259" s="51" t="s">
        <v>34</v>
      </c>
      <c r="L259" s="50" t="s">
        <v>38</v>
      </c>
    </row>
    <row r="260" spans="1:12" ht="12.75" x14ac:dyDescent="0.2">
      <c r="A260" s="53">
        <v>39996.313657407409</v>
      </c>
      <c r="B260" s="52">
        <v>16</v>
      </c>
      <c r="C260" s="51" t="s">
        <v>32</v>
      </c>
      <c r="D260" s="52">
        <v>3</v>
      </c>
      <c r="E260" s="48">
        <v>15</v>
      </c>
      <c r="F260" s="48">
        <f>D260*E260</f>
        <v>45</v>
      </c>
      <c r="G260" s="46">
        <v>14</v>
      </c>
      <c r="H260" s="46">
        <f>D260*G260</f>
        <v>42</v>
      </c>
      <c r="I260" s="44">
        <f>F260-H260</f>
        <v>3</v>
      </c>
      <c r="J260" s="52">
        <v>572</v>
      </c>
      <c r="K260" s="51" t="s">
        <v>34</v>
      </c>
      <c r="L260" s="50" t="s">
        <v>38</v>
      </c>
    </row>
    <row r="261" spans="1:12" ht="12.75" x14ac:dyDescent="0.2">
      <c r="A261" s="53">
        <v>39996.454247685186</v>
      </c>
      <c r="B261" s="52">
        <v>16</v>
      </c>
      <c r="C261" s="51" t="s">
        <v>32</v>
      </c>
      <c r="D261" s="52">
        <v>10</v>
      </c>
      <c r="E261" s="48">
        <v>15</v>
      </c>
      <c r="F261" s="48">
        <f>D261*E261</f>
        <v>150</v>
      </c>
      <c r="G261" s="46">
        <v>14</v>
      </c>
      <c r="H261" s="46">
        <f>D261*G261</f>
        <v>140</v>
      </c>
      <c r="I261" s="44">
        <f>F261-H261</f>
        <v>10</v>
      </c>
      <c r="J261" s="52">
        <v>846</v>
      </c>
      <c r="K261" s="51" t="s">
        <v>40</v>
      </c>
      <c r="L261" s="50" t="s">
        <v>25</v>
      </c>
    </row>
    <row r="262" spans="1:12" ht="12.75" x14ac:dyDescent="0.2">
      <c r="A262" s="53">
        <v>39997.373171296298</v>
      </c>
      <c r="B262" s="52">
        <v>16</v>
      </c>
      <c r="C262" s="51" t="s">
        <v>32</v>
      </c>
      <c r="D262" s="52">
        <v>21</v>
      </c>
      <c r="E262" s="48">
        <v>15</v>
      </c>
      <c r="F262" s="48">
        <f>D262*E262</f>
        <v>315</v>
      </c>
      <c r="G262" s="46">
        <v>14</v>
      </c>
      <c r="H262" s="46">
        <f>D262*G262</f>
        <v>294</v>
      </c>
      <c r="I262" s="44">
        <f>F262-H262</f>
        <v>21</v>
      </c>
      <c r="J262" s="52">
        <v>846</v>
      </c>
      <c r="K262" s="51" t="s">
        <v>40</v>
      </c>
      <c r="L262" s="50" t="s">
        <v>25</v>
      </c>
    </row>
    <row r="263" spans="1:12" ht="12.75" x14ac:dyDescent="0.2">
      <c r="A263" s="53">
        <v>39998.161307870374</v>
      </c>
      <c r="B263" s="52">
        <v>16</v>
      </c>
      <c r="C263" s="51" t="s">
        <v>32</v>
      </c>
      <c r="D263" s="52">
        <v>65</v>
      </c>
      <c r="E263" s="48">
        <v>15</v>
      </c>
      <c r="F263" s="48">
        <f>D263*E263</f>
        <v>975</v>
      </c>
      <c r="G263" s="46">
        <v>14</v>
      </c>
      <c r="H263" s="46">
        <f>D263*G263</f>
        <v>910</v>
      </c>
      <c r="I263" s="44">
        <f>F263-H263</f>
        <v>65</v>
      </c>
      <c r="J263" s="52">
        <v>686</v>
      </c>
      <c r="K263" s="51" t="s">
        <v>28</v>
      </c>
      <c r="L263" s="50" t="s">
        <v>33</v>
      </c>
    </row>
    <row r="264" spans="1:12" ht="12.75" x14ac:dyDescent="0.2">
      <c r="A264" s="53">
        <v>40000.463391203702</v>
      </c>
      <c r="B264" s="52">
        <v>2</v>
      </c>
      <c r="C264" s="51" t="s">
        <v>30</v>
      </c>
      <c r="D264" s="52">
        <v>96</v>
      </c>
      <c r="E264" s="48">
        <v>12</v>
      </c>
      <c r="F264" s="48">
        <f>D264*E264</f>
        <v>1152</v>
      </c>
      <c r="G264" s="46">
        <v>6</v>
      </c>
      <c r="H264" s="46">
        <f>D264*G264</f>
        <v>576</v>
      </c>
      <c r="I264" s="44">
        <f>F264-H264</f>
        <v>576</v>
      </c>
      <c r="J264" s="52">
        <v>14</v>
      </c>
      <c r="K264" s="51" t="s">
        <v>26</v>
      </c>
      <c r="L264" s="50" t="s">
        <v>33</v>
      </c>
    </row>
    <row r="265" spans="1:12" ht="12.75" x14ac:dyDescent="0.2">
      <c r="A265" s="53">
        <v>40001.254317129627</v>
      </c>
      <c r="B265" s="52">
        <v>98</v>
      </c>
      <c r="C265" s="51" t="s">
        <v>37</v>
      </c>
      <c r="D265" s="52">
        <v>79</v>
      </c>
      <c r="E265" s="48">
        <v>18</v>
      </c>
      <c r="F265" s="48">
        <f>D265*E265</f>
        <v>1422</v>
      </c>
      <c r="G265" s="46">
        <v>8</v>
      </c>
      <c r="H265" s="46">
        <f>D265*G265</f>
        <v>632</v>
      </c>
      <c r="I265" s="44">
        <f>F265-H265</f>
        <v>790</v>
      </c>
      <c r="J265" s="52">
        <v>6</v>
      </c>
      <c r="K265" s="51" t="s">
        <v>35</v>
      </c>
      <c r="L265" s="50" t="s">
        <v>33</v>
      </c>
    </row>
    <row r="266" spans="1:12" ht="12.75" x14ac:dyDescent="0.2">
      <c r="A266" s="53">
        <v>40001.656122685185</v>
      </c>
      <c r="B266" s="52">
        <v>100</v>
      </c>
      <c r="C266" s="51" t="s">
        <v>45</v>
      </c>
      <c r="D266" s="52">
        <v>99</v>
      </c>
      <c r="E266" s="48">
        <v>8</v>
      </c>
      <c r="F266" s="48">
        <f>D266*E266</f>
        <v>792</v>
      </c>
      <c r="G266" s="46">
        <v>4</v>
      </c>
      <c r="H266" s="46">
        <f>D266*G266</f>
        <v>396</v>
      </c>
      <c r="I266" s="44">
        <f>F266-H266</f>
        <v>396</v>
      </c>
      <c r="J266" s="52">
        <v>6</v>
      </c>
      <c r="K266" s="51" t="s">
        <v>35</v>
      </c>
      <c r="L266" s="50" t="s">
        <v>33</v>
      </c>
    </row>
    <row r="267" spans="1:12" ht="12.75" x14ac:dyDescent="0.2">
      <c r="A267" s="53">
        <v>40002.152430555558</v>
      </c>
      <c r="B267" s="52">
        <v>19</v>
      </c>
      <c r="C267" s="51" t="s">
        <v>47</v>
      </c>
      <c r="D267" s="52">
        <v>94</v>
      </c>
      <c r="E267" s="48">
        <v>36</v>
      </c>
      <c r="F267" s="48">
        <f>D267*E267</f>
        <v>3384</v>
      </c>
      <c r="G267" s="46">
        <v>25</v>
      </c>
      <c r="H267" s="46">
        <f>D267*G267</f>
        <v>2350</v>
      </c>
      <c r="I267" s="44">
        <f>F267-H267</f>
        <v>1034</v>
      </c>
      <c r="J267" s="52">
        <v>6</v>
      </c>
      <c r="K267" s="51" t="s">
        <v>35</v>
      </c>
      <c r="L267" s="50" t="s">
        <v>33</v>
      </c>
    </row>
    <row r="268" spans="1:12" ht="12.75" x14ac:dyDescent="0.2">
      <c r="A268" s="53">
        <v>40002.77685185185</v>
      </c>
      <c r="B268" s="52">
        <v>85</v>
      </c>
      <c r="C268" s="51" t="s">
        <v>49</v>
      </c>
      <c r="D268" s="52">
        <v>69</v>
      </c>
      <c r="E268" s="48">
        <v>53</v>
      </c>
      <c r="F268" s="48">
        <f>D268*E268</f>
        <v>3657</v>
      </c>
      <c r="G268" s="46">
        <v>35</v>
      </c>
      <c r="H268" s="46">
        <f>D268*G268</f>
        <v>2415</v>
      </c>
      <c r="I268" s="44">
        <f>F268-H268</f>
        <v>1242</v>
      </c>
      <c r="J268" s="52">
        <v>6</v>
      </c>
      <c r="K268" s="51" t="s">
        <v>35</v>
      </c>
      <c r="L268" s="50" t="s">
        <v>33</v>
      </c>
    </row>
    <row r="269" spans="1:12" ht="12.75" x14ac:dyDescent="0.2">
      <c r="A269" s="53">
        <v>40005.695219907408</v>
      </c>
      <c r="B269" s="52">
        <v>39</v>
      </c>
      <c r="C269" s="51" t="s">
        <v>41</v>
      </c>
      <c r="D269" s="52">
        <v>94</v>
      </c>
      <c r="E269" s="48">
        <v>33</v>
      </c>
      <c r="F269" s="48">
        <f>D269*E269</f>
        <v>3102</v>
      </c>
      <c r="G269" s="46">
        <v>28</v>
      </c>
      <c r="H269" s="46">
        <f>D269*G269</f>
        <v>2632</v>
      </c>
      <c r="I269" s="44">
        <f>F269-H269</f>
        <v>470</v>
      </c>
      <c r="J269" s="52">
        <v>572</v>
      </c>
      <c r="K269" s="51" t="s">
        <v>34</v>
      </c>
      <c r="L269" s="50" t="s">
        <v>25</v>
      </c>
    </row>
    <row r="270" spans="1:12" ht="12.75" x14ac:dyDescent="0.2">
      <c r="A270" s="53">
        <v>40005.9216087963</v>
      </c>
      <c r="B270" s="52">
        <v>2</v>
      </c>
      <c r="C270" s="51" t="s">
        <v>30</v>
      </c>
      <c r="D270" s="52">
        <v>57</v>
      </c>
      <c r="E270" s="48">
        <v>12</v>
      </c>
      <c r="F270" s="48">
        <f>D270*E270</f>
        <v>684</v>
      </c>
      <c r="G270" s="46">
        <v>6</v>
      </c>
      <c r="H270" s="46">
        <f>D270*G270</f>
        <v>342</v>
      </c>
      <c r="I270" s="44">
        <f>F270-H270</f>
        <v>342</v>
      </c>
      <c r="J270" s="52">
        <v>95</v>
      </c>
      <c r="K270" s="51" t="s">
        <v>31</v>
      </c>
      <c r="L270" s="50" t="s">
        <v>25</v>
      </c>
    </row>
    <row r="271" spans="1:12" ht="12.75" x14ac:dyDescent="0.2">
      <c r="A271" s="53">
        <v>40006.59752314815</v>
      </c>
      <c r="B271" s="52">
        <v>30</v>
      </c>
      <c r="C271" s="51" t="s">
        <v>39</v>
      </c>
      <c r="D271" s="52">
        <v>77</v>
      </c>
      <c r="E271" s="48">
        <v>12</v>
      </c>
      <c r="F271" s="48">
        <f>D271*E271</f>
        <v>924</v>
      </c>
      <c r="G271" s="46">
        <v>8</v>
      </c>
      <c r="H271" s="46">
        <f>D271*G271</f>
        <v>616</v>
      </c>
      <c r="I271" s="44">
        <f>F271-H271</f>
        <v>308</v>
      </c>
      <c r="J271" s="52">
        <v>95</v>
      </c>
      <c r="K271" s="51" t="s">
        <v>31</v>
      </c>
      <c r="L271" s="50" t="s">
        <v>25</v>
      </c>
    </row>
    <row r="272" spans="1:12" ht="12.75" x14ac:dyDescent="0.2">
      <c r="A272" s="53">
        <v>40007.31863425926</v>
      </c>
      <c r="B272" s="52">
        <v>16</v>
      </c>
      <c r="C272" s="51" t="s">
        <v>32</v>
      </c>
      <c r="D272" s="52">
        <v>37</v>
      </c>
      <c r="E272" s="48">
        <v>15</v>
      </c>
      <c r="F272" s="48">
        <f>D272*E272</f>
        <v>555</v>
      </c>
      <c r="G272" s="46">
        <v>14</v>
      </c>
      <c r="H272" s="46">
        <f>D272*G272</f>
        <v>518</v>
      </c>
      <c r="I272" s="44">
        <f>F272-H272</f>
        <v>37</v>
      </c>
      <c r="J272" s="52">
        <v>95</v>
      </c>
      <c r="K272" s="51" t="s">
        <v>31</v>
      </c>
      <c r="L272" s="50" t="s">
        <v>25</v>
      </c>
    </row>
    <row r="273" spans="1:12" ht="12.75" x14ac:dyDescent="0.2">
      <c r="A273" s="53">
        <v>40007.521979166668</v>
      </c>
      <c r="B273" s="52">
        <v>100</v>
      </c>
      <c r="C273" s="51" t="s">
        <v>45</v>
      </c>
      <c r="D273" s="52">
        <v>30</v>
      </c>
      <c r="E273" s="48">
        <v>8</v>
      </c>
      <c r="F273" s="48">
        <f>D273*E273</f>
        <v>240</v>
      </c>
      <c r="G273" s="46">
        <v>4</v>
      </c>
      <c r="H273" s="46">
        <f>D273*G273</f>
        <v>120</v>
      </c>
      <c r="I273" s="44">
        <f>F273-H273</f>
        <v>120</v>
      </c>
      <c r="J273" s="52">
        <v>846</v>
      </c>
      <c r="K273" s="51" t="s">
        <v>40</v>
      </c>
      <c r="L273" s="50" t="s">
        <v>33</v>
      </c>
    </row>
    <row r="274" spans="1:12" ht="12.75" x14ac:dyDescent="0.2">
      <c r="A274" s="53">
        <v>40008.131493055553</v>
      </c>
      <c r="B274" s="52">
        <v>31</v>
      </c>
      <c r="C274" s="51" t="s">
        <v>29</v>
      </c>
      <c r="D274" s="52">
        <v>65</v>
      </c>
      <c r="E274" s="48">
        <v>21</v>
      </c>
      <c r="F274" s="48">
        <f>D274*E274</f>
        <v>1365</v>
      </c>
      <c r="G274" s="46">
        <v>12</v>
      </c>
      <c r="H274" s="46">
        <f>D274*G274</f>
        <v>780</v>
      </c>
      <c r="I274" s="44">
        <f>F274-H274</f>
        <v>585</v>
      </c>
      <c r="J274" s="52">
        <v>14</v>
      </c>
      <c r="K274" s="51" t="s">
        <v>26</v>
      </c>
      <c r="L274" s="50" t="s">
        <v>25</v>
      </c>
    </row>
    <row r="275" spans="1:12" ht="12.75" x14ac:dyDescent="0.2">
      <c r="A275" s="53">
        <v>40008.641909722224</v>
      </c>
      <c r="B275" s="52">
        <v>30</v>
      </c>
      <c r="C275" s="51" t="s">
        <v>39</v>
      </c>
      <c r="D275" s="52">
        <v>71</v>
      </c>
      <c r="E275" s="48">
        <v>12</v>
      </c>
      <c r="F275" s="48">
        <f>D275*E275</f>
        <v>852</v>
      </c>
      <c r="G275" s="46">
        <v>8</v>
      </c>
      <c r="H275" s="46">
        <f>D275*G275</f>
        <v>568</v>
      </c>
      <c r="I275" s="44">
        <f>F275-H275</f>
        <v>284</v>
      </c>
      <c r="J275" s="52">
        <v>6</v>
      </c>
      <c r="K275" s="51" t="s">
        <v>35</v>
      </c>
      <c r="L275" s="50" t="s">
        <v>25</v>
      </c>
    </row>
    <row r="276" spans="1:12" ht="12.75" x14ac:dyDescent="0.2">
      <c r="A276" s="53">
        <v>40008.924421296295</v>
      </c>
      <c r="B276" s="52">
        <v>16</v>
      </c>
      <c r="C276" s="51" t="s">
        <v>32</v>
      </c>
      <c r="D276" s="52">
        <v>5</v>
      </c>
      <c r="E276" s="48">
        <v>15</v>
      </c>
      <c r="F276" s="48">
        <f>D276*E276</f>
        <v>75</v>
      </c>
      <c r="G276" s="46">
        <v>14</v>
      </c>
      <c r="H276" s="46">
        <f>D276*G276</f>
        <v>70</v>
      </c>
      <c r="I276" s="44">
        <f>F276-H276</f>
        <v>5</v>
      </c>
      <c r="J276" s="52">
        <v>572</v>
      </c>
      <c r="K276" s="51" t="s">
        <v>34</v>
      </c>
      <c r="L276" s="50" t="s">
        <v>25</v>
      </c>
    </row>
    <row r="277" spans="1:12" ht="12.75" x14ac:dyDescent="0.2">
      <c r="A277" s="53">
        <v>40009.449826388889</v>
      </c>
      <c r="B277" s="52">
        <v>39</v>
      </c>
      <c r="C277" s="51" t="s">
        <v>41</v>
      </c>
      <c r="D277" s="52">
        <v>77</v>
      </c>
      <c r="E277" s="48">
        <v>33</v>
      </c>
      <c r="F277" s="48">
        <f>D277*E277</f>
        <v>2541</v>
      </c>
      <c r="G277" s="46">
        <v>28</v>
      </c>
      <c r="H277" s="46">
        <f>D277*G277</f>
        <v>2156</v>
      </c>
      <c r="I277" s="44">
        <f>F277-H277</f>
        <v>385</v>
      </c>
      <c r="J277" s="52">
        <v>23</v>
      </c>
      <c r="K277" s="51" t="s">
        <v>42</v>
      </c>
      <c r="L277" s="50" t="s">
        <v>33</v>
      </c>
    </row>
    <row r="278" spans="1:12" ht="12.75" x14ac:dyDescent="0.2">
      <c r="A278" s="53">
        <v>40012.249560185184</v>
      </c>
      <c r="B278" s="52">
        <v>30</v>
      </c>
      <c r="C278" s="51" t="s">
        <v>39</v>
      </c>
      <c r="D278" s="52">
        <v>16</v>
      </c>
      <c r="E278" s="48">
        <v>12</v>
      </c>
      <c r="F278" s="48">
        <f>D278*E278</f>
        <v>192</v>
      </c>
      <c r="G278" s="46">
        <v>8</v>
      </c>
      <c r="H278" s="46">
        <f>D278*G278</f>
        <v>128</v>
      </c>
      <c r="I278" s="44">
        <f>F278-H278</f>
        <v>64</v>
      </c>
      <c r="J278" s="52">
        <v>572</v>
      </c>
      <c r="K278" s="51" t="s">
        <v>34</v>
      </c>
      <c r="L278" s="50" t="s">
        <v>25</v>
      </c>
    </row>
    <row r="279" spans="1:12" ht="12.75" x14ac:dyDescent="0.2">
      <c r="A279" s="53">
        <v>40012.961423611108</v>
      </c>
      <c r="B279" s="52">
        <v>98</v>
      </c>
      <c r="C279" s="51" t="s">
        <v>37</v>
      </c>
      <c r="D279" s="52">
        <v>27</v>
      </c>
      <c r="E279" s="48">
        <v>18</v>
      </c>
      <c r="F279" s="48">
        <f>D279*E279</f>
        <v>486</v>
      </c>
      <c r="G279" s="46">
        <v>8</v>
      </c>
      <c r="H279" s="46">
        <f>D279*G279</f>
        <v>216</v>
      </c>
      <c r="I279" s="44">
        <f>F279-H279</f>
        <v>270</v>
      </c>
      <c r="J279" s="52">
        <v>846</v>
      </c>
      <c r="K279" s="51" t="s">
        <v>40</v>
      </c>
      <c r="L279" s="50" t="s">
        <v>25</v>
      </c>
    </row>
    <row r="280" spans="1:12" ht="12.75" x14ac:dyDescent="0.2">
      <c r="A280" s="53">
        <v>40013.096215277779</v>
      </c>
      <c r="B280" s="52">
        <v>31</v>
      </c>
      <c r="C280" s="51" t="s">
        <v>29</v>
      </c>
      <c r="D280" s="52">
        <v>81</v>
      </c>
      <c r="E280" s="48">
        <v>21</v>
      </c>
      <c r="F280" s="48">
        <f>D280*E280</f>
        <v>1701</v>
      </c>
      <c r="G280" s="46">
        <v>12</v>
      </c>
      <c r="H280" s="46">
        <f>D280*G280</f>
        <v>972</v>
      </c>
      <c r="I280" s="44">
        <f>F280-H280</f>
        <v>729</v>
      </c>
      <c r="J280" s="52">
        <v>572</v>
      </c>
      <c r="K280" s="51" t="s">
        <v>34</v>
      </c>
      <c r="L280" s="50" t="s">
        <v>33</v>
      </c>
    </row>
    <row r="281" spans="1:12" ht="12.75" x14ac:dyDescent="0.2">
      <c r="A281" s="53">
        <v>40013.987395833334</v>
      </c>
      <c r="B281" s="52">
        <v>100</v>
      </c>
      <c r="C281" s="51" t="s">
        <v>45</v>
      </c>
      <c r="D281" s="52">
        <v>55</v>
      </c>
      <c r="E281" s="48">
        <v>8</v>
      </c>
      <c r="F281" s="48">
        <f>D281*E281</f>
        <v>440</v>
      </c>
      <c r="G281" s="46">
        <v>4</v>
      </c>
      <c r="H281" s="46">
        <f>D281*G281</f>
        <v>220</v>
      </c>
      <c r="I281" s="44">
        <f>F281-H281</f>
        <v>220</v>
      </c>
      <c r="J281" s="52">
        <v>95</v>
      </c>
      <c r="K281" s="51" t="s">
        <v>31</v>
      </c>
      <c r="L281" s="50" t="s">
        <v>33</v>
      </c>
    </row>
    <row r="282" spans="1:12" ht="12.75" x14ac:dyDescent="0.2">
      <c r="A282" s="53">
        <v>40015.488506944443</v>
      </c>
      <c r="B282" s="52">
        <v>4</v>
      </c>
      <c r="C282" s="51" t="s">
        <v>27</v>
      </c>
      <c r="D282" s="52">
        <v>80</v>
      </c>
      <c r="E282" s="48">
        <v>9</v>
      </c>
      <c r="F282" s="48">
        <f>D282*E282</f>
        <v>720</v>
      </c>
      <c r="G282" s="46">
        <v>7</v>
      </c>
      <c r="H282" s="46">
        <f>D282*G282</f>
        <v>560</v>
      </c>
      <c r="I282" s="44">
        <f>F282-H282</f>
        <v>160</v>
      </c>
      <c r="J282" s="52">
        <v>23</v>
      </c>
      <c r="K282" s="51" t="s">
        <v>42</v>
      </c>
      <c r="L282" s="50" t="s">
        <v>25</v>
      </c>
    </row>
    <row r="283" spans="1:12" ht="12.75" x14ac:dyDescent="0.2">
      <c r="A283" s="53">
        <v>40017.910370370373</v>
      </c>
      <c r="B283" s="52">
        <v>30</v>
      </c>
      <c r="C283" s="51" t="s">
        <v>39</v>
      </c>
      <c r="D283" s="52">
        <v>64</v>
      </c>
      <c r="E283" s="48">
        <v>12</v>
      </c>
      <c r="F283" s="48">
        <f>D283*E283</f>
        <v>768</v>
      </c>
      <c r="G283" s="46">
        <v>8</v>
      </c>
      <c r="H283" s="46">
        <f>D283*G283</f>
        <v>512</v>
      </c>
      <c r="I283" s="44">
        <f>F283-H283</f>
        <v>256</v>
      </c>
      <c r="J283" s="52">
        <v>95</v>
      </c>
      <c r="K283" s="51" t="s">
        <v>31</v>
      </c>
      <c r="L283" s="50" t="s">
        <v>38</v>
      </c>
    </row>
    <row r="284" spans="1:12" ht="12.75" x14ac:dyDescent="0.2">
      <c r="A284" s="53">
        <v>40018.226678240739</v>
      </c>
      <c r="B284" s="52">
        <v>4</v>
      </c>
      <c r="C284" s="51" t="s">
        <v>27</v>
      </c>
      <c r="D284" s="52">
        <v>61</v>
      </c>
      <c r="E284" s="48">
        <v>9</v>
      </c>
      <c r="F284" s="48">
        <f>D284*E284</f>
        <v>549</v>
      </c>
      <c r="G284" s="46">
        <v>7</v>
      </c>
      <c r="H284" s="46">
        <f>D284*G284</f>
        <v>427</v>
      </c>
      <c r="I284" s="44">
        <f>F284-H284</f>
        <v>122</v>
      </c>
      <c r="J284" s="52">
        <v>6</v>
      </c>
      <c r="K284" s="51" t="s">
        <v>35</v>
      </c>
      <c r="L284" s="50" t="s">
        <v>25</v>
      </c>
    </row>
    <row r="285" spans="1:12" ht="12.75" x14ac:dyDescent="0.2">
      <c r="A285" s="53">
        <v>40018.782141203701</v>
      </c>
      <c r="B285" s="52">
        <v>19</v>
      </c>
      <c r="C285" s="51" t="s">
        <v>47</v>
      </c>
      <c r="D285" s="52">
        <v>82</v>
      </c>
      <c r="E285" s="48">
        <v>36</v>
      </c>
      <c r="F285" s="48">
        <f>D285*E285</f>
        <v>2952</v>
      </c>
      <c r="G285" s="46">
        <v>25</v>
      </c>
      <c r="H285" s="46">
        <f>D285*G285</f>
        <v>2050</v>
      </c>
      <c r="I285" s="44">
        <f>F285-H285</f>
        <v>902</v>
      </c>
      <c r="J285" s="52">
        <v>686</v>
      </c>
      <c r="K285" s="51" t="s">
        <v>28</v>
      </c>
      <c r="L285" s="50" t="s">
        <v>25</v>
      </c>
    </row>
    <row r="286" spans="1:12" ht="12.75" x14ac:dyDescent="0.2">
      <c r="A286" s="53">
        <v>40019.15997685185</v>
      </c>
      <c r="B286" s="52">
        <v>100</v>
      </c>
      <c r="C286" s="51" t="s">
        <v>45</v>
      </c>
      <c r="D286" s="52">
        <v>9</v>
      </c>
      <c r="E286" s="48">
        <v>8</v>
      </c>
      <c r="F286" s="48">
        <f>D286*E286</f>
        <v>72</v>
      </c>
      <c r="G286" s="46">
        <v>4</v>
      </c>
      <c r="H286" s="46">
        <f>D286*G286</f>
        <v>36</v>
      </c>
      <c r="I286" s="44">
        <f>F286-H286</f>
        <v>36</v>
      </c>
      <c r="J286" s="52">
        <v>846</v>
      </c>
      <c r="K286" s="51" t="s">
        <v>40</v>
      </c>
      <c r="L286" s="50" t="s">
        <v>25</v>
      </c>
    </row>
    <row r="287" spans="1:12" ht="12.75" x14ac:dyDescent="0.2">
      <c r="A287" s="53">
        <v>40020.286574074074</v>
      </c>
      <c r="B287" s="52">
        <v>30</v>
      </c>
      <c r="C287" s="51" t="s">
        <v>39</v>
      </c>
      <c r="D287" s="52">
        <v>82</v>
      </c>
      <c r="E287" s="48">
        <v>12</v>
      </c>
      <c r="F287" s="48">
        <f>D287*E287</f>
        <v>984</v>
      </c>
      <c r="G287" s="46">
        <v>8</v>
      </c>
      <c r="H287" s="46">
        <f>D287*G287</f>
        <v>656</v>
      </c>
      <c r="I287" s="44">
        <f>F287-H287</f>
        <v>328</v>
      </c>
      <c r="J287" s="52">
        <v>572</v>
      </c>
      <c r="K287" s="51" t="s">
        <v>34</v>
      </c>
      <c r="L287" s="50" t="s">
        <v>25</v>
      </c>
    </row>
    <row r="288" spans="1:12" ht="12.75" x14ac:dyDescent="0.2">
      <c r="A288" s="53">
        <v>40020.418182870373</v>
      </c>
      <c r="B288" s="52">
        <v>4</v>
      </c>
      <c r="C288" s="51" t="s">
        <v>27</v>
      </c>
      <c r="D288" s="52">
        <v>93</v>
      </c>
      <c r="E288" s="48">
        <v>9</v>
      </c>
      <c r="F288" s="48">
        <f>D288*E288</f>
        <v>837</v>
      </c>
      <c r="G288" s="46">
        <v>7</v>
      </c>
      <c r="H288" s="46">
        <f>D288*G288</f>
        <v>651</v>
      </c>
      <c r="I288" s="44">
        <f>F288-H288</f>
        <v>186</v>
      </c>
      <c r="J288" s="52">
        <v>95</v>
      </c>
      <c r="K288" s="51" t="s">
        <v>31</v>
      </c>
      <c r="L288" s="50" t="s">
        <v>25</v>
      </c>
    </row>
    <row r="289" spans="1:12" ht="12.75" x14ac:dyDescent="0.2">
      <c r="A289" s="53">
        <v>40020.858356481483</v>
      </c>
      <c r="B289" s="52">
        <v>16</v>
      </c>
      <c r="C289" s="51" t="s">
        <v>32</v>
      </c>
      <c r="D289" s="52">
        <v>47</v>
      </c>
      <c r="E289" s="48">
        <v>15</v>
      </c>
      <c r="F289" s="48">
        <f>D289*E289</f>
        <v>705</v>
      </c>
      <c r="G289" s="46">
        <v>14</v>
      </c>
      <c r="H289" s="46">
        <f>D289*G289</f>
        <v>658</v>
      </c>
      <c r="I289" s="44">
        <f>F289-H289</f>
        <v>47</v>
      </c>
      <c r="J289" s="52">
        <v>315</v>
      </c>
      <c r="K289" s="51" t="s">
        <v>44</v>
      </c>
      <c r="L289" s="50" t="s">
        <v>25</v>
      </c>
    </row>
    <row r="290" spans="1:12" ht="12.75" x14ac:dyDescent="0.2">
      <c r="A290" s="53">
        <v>40021.056284722225</v>
      </c>
      <c r="B290" s="52">
        <v>4</v>
      </c>
      <c r="C290" s="51" t="s">
        <v>27</v>
      </c>
      <c r="D290" s="52">
        <v>77</v>
      </c>
      <c r="E290" s="48">
        <v>9</v>
      </c>
      <c r="F290" s="48">
        <f>D290*E290</f>
        <v>693</v>
      </c>
      <c r="G290" s="46">
        <v>7</v>
      </c>
      <c r="H290" s="46">
        <f>D290*G290</f>
        <v>539</v>
      </c>
      <c r="I290" s="44">
        <f>F290-H290</f>
        <v>154</v>
      </c>
      <c r="J290" s="52">
        <v>557</v>
      </c>
      <c r="K290" s="51" t="s">
        <v>48</v>
      </c>
      <c r="L290" s="50" t="s">
        <v>25</v>
      </c>
    </row>
    <row r="291" spans="1:12" ht="12.75" x14ac:dyDescent="0.2">
      <c r="A291" s="53">
        <v>40021.517222222225</v>
      </c>
      <c r="B291" s="52">
        <v>100</v>
      </c>
      <c r="C291" s="51" t="s">
        <v>45</v>
      </c>
      <c r="D291" s="52">
        <v>23</v>
      </c>
      <c r="E291" s="48">
        <v>8</v>
      </c>
      <c r="F291" s="48">
        <f>D291*E291</f>
        <v>184</v>
      </c>
      <c r="G291" s="46">
        <v>4</v>
      </c>
      <c r="H291" s="46">
        <f>D291*G291</f>
        <v>92</v>
      </c>
      <c r="I291" s="44">
        <f>F291-H291</f>
        <v>92</v>
      </c>
      <c r="J291" s="52">
        <v>95</v>
      </c>
      <c r="K291" s="51" t="s">
        <v>31</v>
      </c>
      <c r="L291" s="50" t="s">
        <v>25</v>
      </c>
    </row>
    <row r="292" spans="1:12" ht="12.75" x14ac:dyDescent="0.2">
      <c r="A292" s="53">
        <v>40021.752650462964</v>
      </c>
      <c r="B292" s="52">
        <v>100</v>
      </c>
      <c r="C292" s="51" t="s">
        <v>45</v>
      </c>
      <c r="D292" s="52">
        <v>1</v>
      </c>
      <c r="E292" s="48">
        <v>8</v>
      </c>
      <c r="F292" s="48">
        <f>D292*E292</f>
        <v>8</v>
      </c>
      <c r="G292" s="46">
        <v>4</v>
      </c>
      <c r="H292" s="46">
        <f>D292*G292</f>
        <v>4</v>
      </c>
      <c r="I292" s="44">
        <f>F292-H292</f>
        <v>4</v>
      </c>
      <c r="J292" s="52">
        <v>6</v>
      </c>
      <c r="K292" s="51" t="s">
        <v>35</v>
      </c>
      <c r="L292" s="50" t="s">
        <v>33</v>
      </c>
    </row>
    <row r="293" spans="1:12" ht="12.75" x14ac:dyDescent="0.2">
      <c r="A293" s="53">
        <v>40022.917581018519</v>
      </c>
      <c r="B293" s="52">
        <v>4</v>
      </c>
      <c r="C293" s="51" t="s">
        <v>27</v>
      </c>
      <c r="D293" s="52">
        <v>76</v>
      </c>
      <c r="E293" s="48">
        <v>9</v>
      </c>
      <c r="F293" s="48">
        <f>D293*E293</f>
        <v>684</v>
      </c>
      <c r="G293" s="46">
        <v>7</v>
      </c>
      <c r="H293" s="46">
        <f>D293*G293</f>
        <v>532</v>
      </c>
      <c r="I293" s="44">
        <f>F293-H293</f>
        <v>152</v>
      </c>
      <c r="J293" s="52">
        <v>572</v>
      </c>
      <c r="K293" s="51" t="s">
        <v>34</v>
      </c>
      <c r="L293" s="50" t="s">
        <v>25</v>
      </c>
    </row>
    <row r="294" spans="1:12" ht="12.75" x14ac:dyDescent="0.2">
      <c r="A294" s="53">
        <v>40022.976793981485</v>
      </c>
      <c r="B294" s="52">
        <v>30</v>
      </c>
      <c r="C294" s="51" t="s">
        <v>39</v>
      </c>
      <c r="D294" s="52">
        <v>97</v>
      </c>
      <c r="E294" s="48">
        <v>12</v>
      </c>
      <c r="F294" s="48">
        <f>D294*E294</f>
        <v>1164</v>
      </c>
      <c r="G294" s="46">
        <v>8</v>
      </c>
      <c r="H294" s="46">
        <f>D294*G294</f>
        <v>776</v>
      </c>
      <c r="I294" s="44">
        <f>F294-H294</f>
        <v>388</v>
      </c>
      <c r="J294" s="52">
        <v>572</v>
      </c>
      <c r="K294" s="51" t="s">
        <v>34</v>
      </c>
      <c r="L294" s="50" t="s">
        <v>25</v>
      </c>
    </row>
    <row r="295" spans="1:12" ht="12.75" x14ac:dyDescent="0.2">
      <c r="A295" s="53">
        <v>40023.703645833331</v>
      </c>
      <c r="B295" s="52">
        <v>100</v>
      </c>
      <c r="C295" s="51" t="s">
        <v>45</v>
      </c>
      <c r="D295" s="52">
        <v>8</v>
      </c>
      <c r="E295" s="48">
        <v>8</v>
      </c>
      <c r="F295" s="48">
        <f>D295*E295</f>
        <v>64</v>
      </c>
      <c r="G295" s="46">
        <v>4</v>
      </c>
      <c r="H295" s="46">
        <f>D295*G295</f>
        <v>32</v>
      </c>
      <c r="I295" s="44">
        <f>F295-H295</f>
        <v>32</v>
      </c>
      <c r="J295" s="52">
        <v>572</v>
      </c>
      <c r="K295" s="51" t="s">
        <v>34</v>
      </c>
      <c r="L295" s="50" t="s">
        <v>33</v>
      </c>
    </row>
    <row r="296" spans="1:12" ht="12.75" x14ac:dyDescent="0.2">
      <c r="A296" s="53">
        <v>40024.365671296298</v>
      </c>
      <c r="B296" s="52">
        <v>22</v>
      </c>
      <c r="C296" s="51" t="s">
        <v>46</v>
      </c>
      <c r="D296" s="52">
        <v>60</v>
      </c>
      <c r="E296" s="48">
        <v>24</v>
      </c>
      <c r="F296" s="48">
        <f>D296*E296</f>
        <v>1440</v>
      </c>
      <c r="G296" s="46">
        <v>18</v>
      </c>
      <c r="H296" s="46">
        <f>D296*G296</f>
        <v>1080</v>
      </c>
      <c r="I296" s="44">
        <f>F296-H296</f>
        <v>360</v>
      </c>
      <c r="J296" s="52">
        <v>572</v>
      </c>
      <c r="K296" s="51" t="s">
        <v>34</v>
      </c>
      <c r="L296" s="50" t="s">
        <v>25</v>
      </c>
    </row>
    <row r="297" spans="1:12" ht="12.75" x14ac:dyDescent="0.2">
      <c r="A297" s="53">
        <v>40024.671620370369</v>
      </c>
      <c r="B297" s="52">
        <v>31</v>
      </c>
      <c r="C297" s="51" t="s">
        <v>29</v>
      </c>
      <c r="D297" s="52">
        <v>30</v>
      </c>
      <c r="E297" s="48">
        <v>21</v>
      </c>
      <c r="F297" s="48">
        <f>D297*E297</f>
        <v>630</v>
      </c>
      <c r="G297" s="46">
        <v>12</v>
      </c>
      <c r="H297" s="46">
        <f>D297*G297</f>
        <v>360</v>
      </c>
      <c r="I297" s="44">
        <f>F297-H297</f>
        <v>270</v>
      </c>
      <c r="J297" s="52">
        <v>572</v>
      </c>
      <c r="K297" s="51" t="s">
        <v>34</v>
      </c>
      <c r="L297" s="50" t="s">
        <v>33</v>
      </c>
    </row>
    <row r="298" spans="1:12" ht="12.75" x14ac:dyDescent="0.2">
      <c r="A298" s="53">
        <v>40025.201898148145</v>
      </c>
      <c r="B298" s="52">
        <v>16</v>
      </c>
      <c r="C298" s="51" t="s">
        <v>32</v>
      </c>
      <c r="D298" s="52">
        <v>27</v>
      </c>
      <c r="E298" s="48">
        <v>15</v>
      </c>
      <c r="F298" s="48">
        <f>D298*E298</f>
        <v>405</v>
      </c>
      <c r="G298" s="46">
        <v>14</v>
      </c>
      <c r="H298" s="46">
        <f>D298*G298</f>
        <v>378</v>
      </c>
      <c r="I298" s="44">
        <f>F298-H298</f>
        <v>27</v>
      </c>
      <c r="J298" s="52">
        <v>95</v>
      </c>
      <c r="K298" s="51" t="s">
        <v>31</v>
      </c>
      <c r="L298" s="50" t="s">
        <v>25</v>
      </c>
    </row>
    <row r="299" spans="1:12" ht="12.75" x14ac:dyDescent="0.2">
      <c r="A299" s="53">
        <v>40025.304120370369</v>
      </c>
      <c r="B299" s="52">
        <v>16</v>
      </c>
      <c r="C299" s="51" t="s">
        <v>32</v>
      </c>
      <c r="D299" s="52">
        <v>31</v>
      </c>
      <c r="E299" s="48">
        <v>15</v>
      </c>
      <c r="F299" s="48">
        <f>D299*E299</f>
        <v>465</v>
      </c>
      <c r="G299" s="46">
        <v>14</v>
      </c>
      <c r="H299" s="46">
        <f>D299*G299</f>
        <v>434</v>
      </c>
      <c r="I299" s="44">
        <f>F299-H299</f>
        <v>31</v>
      </c>
      <c r="J299" s="52">
        <v>846</v>
      </c>
      <c r="K299" s="51" t="s">
        <v>40</v>
      </c>
      <c r="L299" s="50" t="s">
        <v>33</v>
      </c>
    </row>
    <row r="300" spans="1:12" ht="12.75" x14ac:dyDescent="0.2">
      <c r="A300" s="53">
        <v>40026.286226851851</v>
      </c>
      <c r="B300" s="52">
        <v>22</v>
      </c>
      <c r="C300" s="51" t="s">
        <v>46</v>
      </c>
      <c r="D300" s="52">
        <v>27</v>
      </c>
      <c r="E300" s="48">
        <v>24</v>
      </c>
      <c r="F300" s="48">
        <f>D300*E300</f>
        <v>648</v>
      </c>
      <c r="G300" s="46">
        <v>18</v>
      </c>
      <c r="H300" s="46">
        <f>D300*G300</f>
        <v>486</v>
      </c>
      <c r="I300" s="44">
        <f>F300-H300</f>
        <v>162</v>
      </c>
      <c r="J300" s="52">
        <v>6</v>
      </c>
      <c r="K300" s="51" t="s">
        <v>35</v>
      </c>
      <c r="L300" s="50" t="s">
        <v>25</v>
      </c>
    </row>
    <row r="301" spans="1:12" ht="12.75" x14ac:dyDescent="0.2">
      <c r="A301" s="53">
        <v>40027.953356481485</v>
      </c>
      <c r="B301" s="52">
        <v>30</v>
      </c>
      <c r="C301" s="51" t="s">
        <v>39</v>
      </c>
      <c r="D301" s="52">
        <v>34</v>
      </c>
      <c r="E301" s="48">
        <v>12</v>
      </c>
      <c r="F301" s="48">
        <f>D301*E301</f>
        <v>408</v>
      </c>
      <c r="G301" s="46">
        <v>8</v>
      </c>
      <c r="H301" s="46">
        <f>D301*G301</f>
        <v>272</v>
      </c>
      <c r="I301" s="44">
        <f>F301-H301</f>
        <v>136</v>
      </c>
      <c r="J301" s="52">
        <v>14</v>
      </c>
      <c r="K301" s="51" t="s">
        <v>26</v>
      </c>
      <c r="L301" s="50" t="s">
        <v>25</v>
      </c>
    </row>
    <row r="302" spans="1:12" ht="12.75" x14ac:dyDescent="0.2">
      <c r="A302" s="53">
        <v>40029.434513888889</v>
      </c>
      <c r="B302" s="52">
        <v>16</v>
      </c>
      <c r="C302" s="51" t="s">
        <v>32</v>
      </c>
      <c r="D302" s="52">
        <v>45</v>
      </c>
      <c r="E302" s="48">
        <v>15</v>
      </c>
      <c r="F302" s="48">
        <f>D302*E302</f>
        <v>675</v>
      </c>
      <c r="G302" s="46">
        <v>14</v>
      </c>
      <c r="H302" s="46">
        <f>D302*G302</f>
        <v>630</v>
      </c>
      <c r="I302" s="44">
        <f>F302-H302</f>
        <v>45</v>
      </c>
      <c r="J302" s="52">
        <v>846</v>
      </c>
      <c r="K302" s="51" t="s">
        <v>40</v>
      </c>
      <c r="L302" s="50" t="s">
        <v>25</v>
      </c>
    </row>
    <row r="303" spans="1:12" ht="12.75" x14ac:dyDescent="0.2">
      <c r="A303" s="53">
        <v>40029.699212962965</v>
      </c>
      <c r="B303" s="52">
        <v>16</v>
      </c>
      <c r="C303" s="51" t="s">
        <v>32</v>
      </c>
      <c r="D303" s="52">
        <v>40</v>
      </c>
      <c r="E303" s="48">
        <v>15</v>
      </c>
      <c r="F303" s="48">
        <f>D303*E303</f>
        <v>600</v>
      </c>
      <c r="G303" s="46">
        <v>14</v>
      </c>
      <c r="H303" s="46">
        <f>D303*G303</f>
        <v>560</v>
      </c>
      <c r="I303" s="44">
        <f>F303-H303</f>
        <v>40</v>
      </c>
      <c r="J303" s="52">
        <v>6</v>
      </c>
      <c r="K303" s="51" t="s">
        <v>35</v>
      </c>
      <c r="L303" s="50" t="s">
        <v>33</v>
      </c>
    </row>
    <row r="304" spans="1:12" ht="12.75" x14ac:dyDescent="0.2">
      <c r="A304" s="53">
        <v>40030.441689814812</v>
      </c>
      <c r="B304" s="52">
        <v>100</v>
      </c>
      <c r="C304" s="51" t="s">
        <v>45</v>
      </c>
      <c r="D304" s="52">
        <v>45</v>
      </c>
      <c r="E304" s="48">
        <v>8</v>
      </c>
      <c r="F304" s="48">
        <f>D304*E304</f>
        <v>360</v>
      </c>
      <c r="G304" s="46">
        <v>4</v>
      </c>
      <c r="H304" s="46">
        <f>D304*G304</f>
        <v>180</v>
      </c>
      <c r="I304" s="44">
        <f>F304-H304</f>
        <v>180</v>
      </c>
      <c r="J304" s="52">
        <v>557</v>
      </c>
      <c r="K304" s="51" t="s">
        <v>48</v>
      </c>
      <c r="L304" s="50" t="s">
        <v>25</v>
      </c>
    </row>
    <row r="305" spans="1:12" ht="12.75" x14ac:dyDescent="0.2">
      <c r="A305" s="53">
        <v>40030.799768518518</v>
      </c>
      <c r="B305" s="52">
        <v>4</v>
      </c>
      <c r="C305" s="51" t="s">
        <v>27</v>
      </c>
      <c r="D305" s="52">
        <v>25</v>
      </c>
      <c r="E305" s="48">
        <v>9</v>
      </c>
      <c r="F305" s="48">
        <f>D305*E305</f>
        <v>225</v>
      </c>
      <c r="G305" s="46">
        <v>7</v>
      </c>
      <c r="H305" s="46">
        <f>D305*G305</f>
        <v>175</v>
      </c>
      <c r="I305" s="44">
        <f>F305-H305</f>
        <v>50</v>
      </c>
      <c r="J305" s="52">
        <v>6</v>
      </c>
      <c r="K305" s="51" t="s">
        <v>35</v>
      </c>
      <c r="L305" s="50" t="s">
        <v>25</v>
      </c>
    </row>
    <row r="306" spans="1:12" ht="12.75" x14ac:dyDescent="0.2">
      <c r="A306" s="53">
        <v>40030.912164351852</v>
      </c>
      <c r="B306" s="52">
        <v>4</v>
      </c>
      <c r="C306" s="51" t="s">
        <v>27</v>
      </c>
      <c r="D306" s="52">
        <v>39</v>
      </c>
      <c r="E306" s="48">
        <v>9</v>
      </c>
      <c r="F306" s="48">
        <f>D306*E306</f>
        <v>351</v>
      </c>
      <c r="G306" s="46">
        <v>7</v>
      </c>
      <c r="H306" s="46">
        <f>D306*G306</f>
        <v>273</v>
      </c>
      <c r="I306" s="44">
        <f>F306-H306</f>
        <v>78</v>
      </c>
      <c r="J306" s="52">
        <v>6</v>
      </c>
      <c r="K306" s="51" t="s">
        <v>35</v>
      </c>
      <c r="L306" s="50" t="s">
        <v>25</v>
      </c>
    </row>
    <row r="307" spans="1:12" ht="12.75" x14ac:dyDescent="0.2">
      <c r="A307" s="53">
        <v>40031.408449074072</v>
      </c>
      <c r="B307" s="52">
        <v>16</v>
      </c>
      <c r="C307" s="51" t="s">
        <v>32</v>
      </c>
      <c r="D307" s="52">
        <v>2</v>
      </c>
      <c r="E307" s="48">
        <v>15</v>
      </c>
      <c r="F307" s="48">
        <f>D307*E307</f>
        <v>30</v>
      </c>
      <c r="G307" s="46">
        <v>14</v>
      </c>
      <c r="H307" s="46">
        <f>D307*G307</f>
        <v>28</v>
      </c>
      <c r="I307" s="44">
        <f>F307-H307</f>
        <v>2</v>
      </c>
      <c r="J307" s="52">
        <v>686</v>
      </c>
      <c r="K307" s="51" t="s">
        <v>28</v>
      </c>
      <c r="L307" s="50" t="s">
        <v>33</v>
      </c>
    </row>
    <row r="308" spans="1:12" ht="12.75" x14ac:dyDescent="0.2">
      <c r="A308" s="53">
        <v>40031.459710648145</v>
      </c>
      <c r="B308" s="52">
        <v>30</v>
      </c>
      <c r="C308" s="51" t="s">
        <v>39</v>
      </c>
      <c r="D308" s="52">
        <v>21</v>
      </c>
      <c r="E308" s="48">
        <v>12</v>
      </c>
      <c r="F308" s="48">
        <f>D308*E308</f>
        <v>252</v>
      </c>
      <c r="G308" s="46">
        <v>8</v>
      </c>
      <c r="H308" s="46">
        <f>D308*G308</f>
        <v>168</v>
      </c>
      <c r="I308" s="44">
        <f>F308-H308</f>
        <v>84</v>
      </c>
      <c r="J308" s="52">
        <v>14</v>
      </c>
      <c r="K308" s="51" t="s">
        <v>26</v>
      </c>
      <c r="L308" s="50" t="s">
        <v>25</v>
      </c>
    </row>
    <row r="309" spans="1:12" ht="12.75" x14ac:dyDescent="0.2">
      <c r="A309" s="53">
        <v>40031.584560185183</v>
      </c>
      <c r="B309" s="52">
        <v>2</v>
      </c>
      <c r="C309" s="51" t="s">
        <v>30</v>
      </c>
      <c r="D309" s="52">
        <v>21</v>
      </c>
      <c r="E309" s="48">
        <v>12</v>
      </c>
      <c r="F309" s="48">
        <f>D309*E309</f>
        <v>252</v>
      </c>
      <c r="G309" s="46">
        <v>6</v>
      </c>
      <c r="H309" s="46">
        <f>D309*G309</f>
        <v>126</v>
      </c>
      <c r="I309" s="44">
        <f>F309-H309</f>
        <v>126</v>
      </c>
      <c r="J309" s="52">
        <v>6</v>
      </c>
      <c r="K309" s="51" t="s">
        <v>35</v>
      </c>
      <c r="L309" s="50" t="s">
        <v>33</v>
      </c>
    </row>
    <row r="310" spans="1:12" ht="12.75" x14ac:dyDescent="0.2">
      <c r="A310" s="53">
        <v>40034.192858796298</v>
      </c>
      <c r="B310" s="52">
        <v>30</v>
      </c>
      <c r="C310" s="51" t="s">
        <v>39</v>
      </c>
      <c r="D310" s="52">
        <v>53</v>
      </c>
      <c r="E310" s="48">
        <v>12</v>
      </c>
      <c r="F310" s="48">
        <f>D310*E310</f>
        <v>636</v>
      </c>
      <c r="G310" s="46">
        <v>8</v>
      </c>
      <c r="H310" s="46">
        <f>D310*G310</f>
        <v>424</v>
      </c>
      <c r="I310" s="44">
        <f>F310-H310</f>
        <v>212</v>
      </c>
      <c r="J310" s="52">
        <v>572</v>
      </c>
      <c r="K310" s="51" t="s">
        <v>34</v>
      </c>
      <c r="L310" s="50" t="s">
        <v>25</v>
      </c>
    </row>
    <row r="311" spans="1:12" ht="12.75" x14ac:dyDescent="0.2">
      <c r="A311" s="53">
        <v>40034.336435185185</v>
      </c>
      <c r="B311" s="52">
        <v>16</v>
      </c>
      <c r="C311" s="51" t="s">
        <v>32</v>
      </c>
      <c r="D311" s="52">
        <v>35</v>
      </c>
      <c r="E311" s="48">
        <v>15</v>
      </c>
      <c r="F311" s="48">
        <f>D311*E311</f>
        <v>525</v>
      </c>
      <c r="G311" s="46">
        <v>14</v>
      </c>
      <c r="H311" s="46">
        <f>D311*G311</f>
        <v>490</v>
      </c>
      <c r="I311" s="44">
        <f>F311-H311</f>
        <v>35</v>
      </c>
      <c r="J311" s="52">
        <v>846</v>
      </c>
      <c r="K311" s="51" t="s">
        <v>40</v>
      </c>
      <c r="L311" s="50" t="s">
        <v>25</v>
      </c>
    </row>
    <row r="312" spans="1:12" ht="12.75" x14ac:dyDescent="0.2">
      <c r="A312" s="53">
        <v>40034.343657407408</v>
      </c>
      <c r="B312" s="52">
        <v>30</v>
      </c>
      <c r="C312" s="51" t="s">
        <v>39</v>
      </c>
      <c r="D312" s="52">
        <v>95</v>
      </c>
      <c r="E312" s="48">
        <v>12</v>
      </c>
      <c r="F312" s="48">
        <f>D312*E312</f>
        <v>1140</v>
      </c>
      <c r="G312" s="46">
        <v>8</v>
      </c>
      <c r="H312" s="46">
        <f>D312*G312</f>
        <v>760</v>
      </c>
      <c r="I312" s="44">
        <f>F312-H312</f>
        <v>380</v>
      </c>
      <c r="J312" s="52">
        <v>572</v>
      </c>
      <c r="K312" s="51" t="s">
        <v>34</v>
      </c>
      <c r="L312" s="50" t="s">
        <v>38</v>
      </c>
    </row>
    <row r="313" spans="1:12" ht="12.75" x14ac:dyDescent="0.2">
      <c r="A313" s="53">
        <v>40035.330069444448</v>
      </c>
      <c r="B313" s="52">
        <v>16</v>
      </c>
      <c r="C313" s="51" t="s">
        <v>32</v>
      </c>
      <c r="D313" s="52">
        <v>6</v>
      </c>
      <c r="E313" s="48">
        <v>15</v>
      </c>
      <c r="F313" s="48">
        <f>D313*E313</f>
        <v>90</v>
      </c>
      <c r="G313" s="46">
        <v>14</v>
      </c>
      <c r="H313" s="46">
        <f>D313*G313</f>
        <v>84</v>
      </c>
      <c r="I313" s="44">
        <f>F313-H313</f>
        <v>6</v>
      </c>
      <c r="J313" s="52">
        <v>572</v>
      </c>
      <c r="K313" s="51" t="s">
        <v>34</v>
      </c>
      <c r="L313" s="50" t="s">
        <v>33</v>
      </c>
    </row>
    <row r="314" spans="1:12" ht="12.75" x14ac:dyDescent="0.2">
      <c r="A314" s="53">
        <v>40037.264490740738</v>
      </c>
      <c r="B314" s="52">
        <v>100</v>
      </c>
      <c r="C314" s="51" t="s">
        <v>45</v>
      </c>
      <c r="D314" s="52">
        <v>82</v>
      </c>
      <c r="E314" s="48">
        <v>8</v>
      </c>
      <c r="F314" s="48">
        <f>D314*E314</f>
        <v>656</v>
      </c>
      <c r="G314" s="46">
        <v>4</v>
      </c>
      <c r="H314" s="46">
        <f>D314*G314</f>
        <v>328</v>
      </c>
      <c r="I314" s="44">
        <f>F314-H314</f>
        <v>328</v>
      </c>
      <c r="J314" s="52">
        <v>23</v>
      </c>
      <c r="K314" s="51" t="s">
        <v>42</v>
      </c>
      <c r="L314" s="50" t="s">
        <v>25</v>
      </c>
    </row>
    <row r="315" spans="1:12" ht="12.75" x14ac:dyDescent="0.2">
      <c r="A315" s="53">
        <v>40038.043854166666</v>
      </c>
      <c r="B315" s="52">
        <v>2</v>
      </c>
      <c r="C315" s="51" t="s">
        <v>30</v>
      </c>
      <c r="D315" s="52">
        <v>22</v>
      </c>
      <c r="E315" s="48">
        <v>12</v>
      </c>
      <c r="F315" s="48">
        <f>D315*E315</f>
        <v>264</v>
      </c>
      <c r="G315" s="46">
        <v>6</v>
      </c>
      <c r="H315" s="46">
        <f>D315*G315</f>
        <v>132</v>
      </c>
      <c r="I315" s="44">
        <f>F315-H315</f>
        <v>132</v>
      </c>
      <c r="J315" s="52">
        <v>233</v>
      </c>
      <c r="K315" s="51" t="s">
        <v>36</v>
      </c>
      <c r="L315" s="50" t="s">
        <v>25</v>
      </c>
    </row>
    <row r="316" spans="1:12" ht="12.75" x14ac:dyDescent="0.2">
      <c r="A316" s="53">
        <v>40041.026759259257</v>
      </c>
      <c r="B316" s="52">
        <v>31</v>
      </c>
      <c r="C316" s="51" t="s">
        <v>29</v>
      </c>
      <c r="D316" s="52">
        <v>72</v>
      </c>
      <c r="E316" s="48">
        <v>21</v>
      </c>
      <c r="F316" s="48">
        <f>D316*E316</f>
        <v>1512</v>
      </c>
      <c r="G316" s="46">
        <v>12</v>
      </c>
      <c r="H316" s="46">
        <f>D316*G316</f>
        <v>864</v>
      </c>
      <c r="I316" s="44">
        <f>F316-H316</f>
        <v>648</v>
      </c>
      <c r="J316" s="52">
        <v>6</v>
      </c>
      <c r="K316" s="51" t="s">
        <v>35</v>
      </c>
      <c r="L316" s="50" t="s">
        <v>33</v>
      </c>
    </row>
    <row r="317" spans="1:12" ht="12.75" x14ac:dyDescent="0.2">
      <c r="A317" s="53">
        <v>40041.678055555552</v>
      </c>
      <c r="B317" s="52">
        <v>16</v>
      </c>
      <c r="C317" s="51" t="s">
        <v>32</v>
      </c>
      <c r="D317" s="52">
        <v>64</v>
      </c>
      <c r="E317" s="48">
        <v>15</v>
      </c>
      <c r="F317" s="48">
        <f>D317*E317</f>
        <v>960</v>
      </c>
      <c r="G317" s="46">
        <v>14</v>
      </c>
      <c r="H317" s="46">
        <f>D317*G317</f>
        <v>896</v>
      </c>
      <c r="I317" s="44">
        <f>F317-H317</f>
        <v>64</v>
      </c>
      <c r="J317" s="52">
        <v>23</v>
      </c>
      <c r="K317" s="51" t="s">
        <v>42</v>
      </c>
      <c r="L317" s="50" t="s">
        <v>33</v>
      </c>
    </row>
    <row r="318" spans="1:12" ht="12.75" x14ac:dyDescent="0.2">
      <c r="A318" s="53">
        <v>40043.1016087963</v>
      </c>
      <c r="B318" s="52">
        <v>100</v>
      </c>
      <c r="C318" s="51" t="s">
        <v>45</v>
      </c>
      <c r="D318" s="52">
        <v>74</v>
      </c>
      <c r="E318" s="48">
        <v>8</v>
      </c>
      <c r="F318" s="48">
        <f>D318*E318</f>
        <v>592</v>
      </c>
      <c r="G318" s="46">
        <v>4</v>
      </c>
      <c r="H318" s="46">
        <f>D318*G318</f>
        <v>296</v>
      </c>
      <c r="I318" s="44">
        <f>F318-H318</f>
        <v>296</v>
      </c>
      <c r="J318" s="52">
        <v>95</v>
      </c>
      <c r="K318" s="51" t="s">
        <v>31</v>
      </c>
      <c r="L318" s="50" t="s">
        <v>25</v>
      </c>
    </row>
    <row r="319" spans="1:12" ht="12.75" x14ac:dyDescent="0.2">
      <c r="A319" s="53">
        <v>40043.131365740737</v>
      </c>
      <c r="B319" s="52">
        <v>16</v>
      </c>
      <c r="C319" s="51" t="s">
        <v>32</v>
      </c>
      <c r="D319" s="52">
        <v>93</v>
      </c>
      <c r="E319" s="48">
        <v>15</v>
      </c>
      <c r="F319" s="48">
        <f>D319*E319</f>
        <v>1395</v>
      </c>
      <c r="G319" s="46">
        <v>14</v>
      </c>
      <c r="H319" s="46">
        <f>D319*G319</f>
        <v>1302</v>
      </c>
      <c r="I319" s="44">
        <f>F319-H319</f>
        <v>93</v>
      </c>
      <c r="J319" s="52">
        <v>6</v>
      </c>
      <c r="K319" s="51" t="s">
        <v>35</v>
      </c>
      <c r="L319" s="50" t="s">
        <v>33</v>
      </c>
    </row>
    <row r="320" spans="1:12" ht="12.75" x14ac:dyDescent="0.2">
      <c r="A320" s="53">
        <v>40043.238877314812</v>
      </c>
      <c r="B320" s="52">
        <v>4</v>
      </c>
      <c r="C320" s="51" t="s">
        <v>27</v>
      </c>
      <c r="D320" s="52">
        <v>67</v>
      </c>
      <c r="E320" s="48">
        <v>9</v>
      </c>
      <c r="F320" s="48">
        <f>D320*E320</f>
        <v>603</v>
      </c>
      <c r="G320" s="46">
        <v>7</v>
      </c>
      <c r="H320" s="46">
        <f>D320*G320</f>
        <v>469</v>
      </c>
      <c r="I320" s="44">
        <f>F320-H320</f>
        <v>134</v>
      </c>
      <c r="J320" s="52">
        <v>233</v>
      </c>
      <c r="K320" s="51" t="s">
        <v>36</v>
      </c>
      <c r="L320" s="50" t="s">
        <v>25</v>
      </c>
    </row>
    <row r="321" spans="1:12" ht="12.75" x14ac:dyDescent="0.2">
      <c r="A321" s="53">
        <v>40043.602060185185</v>
      </c>
      <c r="B321" s="52">
        <v>100</v>
      </c>
      <c r="C321" s="51" t="s">
        <v>45</v>
      </c>
      <c r="D321" s="52">
        <v>10</v>
      </c>
      <c r="E321" s="48">
        <v>8</v>
      </c>
      <c r="F321" s="48">
        <f>D321*E321</f>
        <v>80</v>
      </c>
      <c r="G321" s="46">
        <v>4</v>
      </c>
      <c r="H321" s="46">
        <f>D321*G321</f>
        <v>40</v>
      </c>
      <c r="I321" s="44">
        <f>F321-H321</f>
        <v>40</v>
      </c>
      <c r="J321" s="52">
        <v>686</v>
      </c>
      <c r="K321" s="51" t="s">
        <v>28</v>
      </c>
      <c r="L321" s="50" t="s">
        <v>33</v>
      </c>
    </row>
    <row r="322" spans="1:12" ht="12.75" x14ac:dyDescent="0.2">
      <c r="A322" s="53">
        <v>40044.001342592594</v>
      </c>
      <c r="B322" s="52">
        <v>2</v>
      </c>
      <c r="C322" s="51" t="s">
        <v>30</v>
      </c>
      <c r="D322" s="52">
        <v>97</v>
      </c>
      <c r="E322" s="48">
        <v>12</v>
      </c>
      <c r="F322" s="48">
        <f>D322*E322</f>
        <v>1164</v>
      </c>
      <c r="G322" s="46">
        <v>6</v>
      </c>
      <c r="H322" s="46">
        <f>D322*G322</f>
        <v>582</v>
      </c>
      <c r="I322" s="44">
        <f>F322-H322</f>
        <v>582</v>
      </c>
      <c r="J322" s="52">
        <v>6</v>
      </c>
      <c r="K322" s="51" t="s">
        <v>35</v>
      </c>
      <c r="L322" s="50" t="s">
        <v>25</v>
      </c>
    </row>
    <row r="323" spans="1:12" ht="12.75" x14ac:dyDescent="0.2">
      <c r="A323" s="53">
        <v>40044.474421296298</v>
      </c>
      <c r="B323" s="52">
        <v>19</v>
      </c>
      <c r="C323" s="51" t="s">
        <v>47</v>
      </c>
      <c r="D323" s="52">
        <v>8</v>
      </c>
      <c r="E323" s="48">
        <v>36</v>
      </c>
      <c r="F323" s="48">
        <f>D323*E323</f>
        <v>288</v>
      </c>
      <c r="G323" s="46">
        <v>25</v>
      </c>
      <c r="H323" s="46">
        <f>D323*G323</f>
        <v>200</v>
      </c>
      <c r="I323" s="44">
        <f>F323-H323</f>
        <v>88</v>
      </c>
      <c r="J323" s="52">
        <v>846</v>
      </c>
      <c r="K323" s="51" t="s">
        <v>40</v>
      </c>
      <c r="L323" s="50" t="s">
        <v>25</v>
      </c>
    </row>
    <row r="324" spans="1:12" ht="12.75" x14ac:dyDescent="0.2">
      <c r="A324" s="53">
        <v>40045.647939814815</v>
      </c>
      <c r="B324" s="52">
        <v>19</v>
      </c>
      <c r="C324" s="51" t="s">
        <v>47</v>
      </c>
      <c r="D324" s="52">
        <v>60</v>
      </c>
      <c r="E324" s="48">
        <v>36</v>
      </c>
      <c r="F324" s="48">
        <f>D324*E324</f>
        <v>2160</v>
      </c>
      <c r="G324" s="46">
        <v>25</v>
      </c>
      <c r="H324" s="46">
        <f>D324*G324</f>
        <v>1500</v>
      </c>
      <c r="I324" s="44">
        <f>F324-H324</f>
        <v>660</v>
      </c>
      <c r="J324" s="52">
        <v>557</v>
      </c>
      <c r="K324" s="51" t="s">
        <v>48</v>
      </c>
      <c r="L324" s="50" t="s">
        <v>25</v>
      </c>
    </row>
    <row r="325" spans="1:12" ht="12.75" x14ac:dyDescent="0.2">
      <c r="A325" s="53">
        <v>40045.861909722225</v>
      </c>
      <c r="B325" s="52">
        <v>4</v>
      </c>
      <c r="C325" s="51" t="s">
        <v>27</v>
      </c>
      <c r="D325" s="52">
        <v>72</v>
      </c>
      <c r="E325" s="48">
        <v>9</v>
      </c>
      <c r="F325" s="48">
        <f>D325*E325</f>
        <v>648</v>
      </c>
      <c r="G325" s="46">
        <v>7</v>
      </c>
      <c r="H325" s="46">
        <f>D325*G325</f>
        <v>504</v>
      </c>
      <c r="I325" s="44">
        <f>F325-H325</f>
        <v>144</v>
      </c>
      <c r="J325" s="52">
        <v>686</v>
      </c>
      <c r="K325" s="51" t="s">
        <v>28</v>
      </c>
      <c r="L325" s="50" t="s">
        <v>25</v>
      </c>
    </row>
    <row r="326" spans="1:12" ht="12.75" x14ac:dyDescent="0.2">
      <c r="A326" s="53">
        <v>40046.491631944446</v>
      </c>
      <c r="B326" s="52">
        <v>98</v>
      </c>
      <c r="C326" s="51" t="s">
        <v>37</v>
      </c>
      <c r="D326" s="52">
        <v>97</v>
      </c>
      <c r="E326" s="48">
        <v>18</v>
      </c>
      <c r="F326" s="48">
        <f>D326*E326</f>
        <v>1746</v>
      </c>
      <c r="G326" s="46">
        <v>8</v>
      </c>
      <c r="H326" s="46">
        <f>D326*G326</f>
        <v>776</v>
      </c>
      <c r="I326" s="44">
        <f>F326-H326</f>
        <v>970</v>
      </c>
      <c r="J326" s="52">
        <v>23</v>
      </c>
      <c r="K326" s="51" t="s">
        <v>42</v>
      </c>
      <c r="L326" s="50" t="s">
        <v>33</v>
      </c>
    </row>
    <row r="327" spans="1:12" ht="12.75" x14ac:dyDescent="0.2">
      <c r="A327" s="53">
        <v>40046.744710648149</v>
      </c>
      <c r="B327" s="52">
        <v>30</v>
      </c>
      <c r="C327" s="51" t="s">
        <v>39</v>
      </c>
      <c r="D327" s="52">
        <v>42</v>
      </c>
      <c r="E327" s="48">
        <v>12</v>
      </c>
      <c r="F327" s="48">
        <f>D327*E327</f>
        <v>504</v>
      </c>
      <c r="G327" s="46">
        <v>8</v>
      </c>
      <c r="H327" s="46">
        <f>D327*G327</f>
        <v>336</v>
      </c>
      <c r="I327" s="44">
        <f>F327-H327</f>
        <v>168</v>
      </c>
      <c r="J327" s="52">
        <v>572</v>
      </c>
      <c r="K327" s="51" t="s">
        <v>34</v>
      </c>
      <c r="L327" s="50" t="s">
        <v>25</v>
      </c>
    </row>
    <row r="328" spans="1:12" ht="12.75" x14ac:dyDescent="0.2">
      <c r="A328" s="53">
        <v>40046.906041666669</v>
      </c>
      <c r="B328" s="52">
        <v>100</v>
      </c>
      <c r="C328" s="51" t="s">
        <v>45</v>
      </c>
      <c r="D328" s="52">
        <v>70</v>
      </c>
      <c r="E328" s="48">
        <v>8</v>
      </c>
      <c r="F328" s="48">
        <f>D328*E328</f>
        <v>560</v>
      </c>
      <c r="G328" s="46">
        <v>4</v>
      </c>
      <c r="H328" s="46">
        <f>D328*G328</f>
        <v>280</v>
      </c>
      <c r="I328" s="44">
        <f>F328-H328</f>
        <v>280</v>
      </c>
      <c r="J328" s="52">
        <v>572</v>
      </c>
      <c r="K328" s="51" t="s">
        <v>34</v>
      </c>
      <c r="L328" s="50" t="s">
        <v>33</v>
      </c>
    </row>
    <row r="329" spans="1:12" ht="12.75" x14ac:dyDescent="0.2">
      <c r="A329" s="53">
        <v>40048.801527777781</v>
      </c>
      <c r="B329" s="52">
        <v>4</v>
      </c>
      <c r="C329" s="51" t="s">
        <v>27</v>
      </c>
      <c r="D329" s="52">
        <v>36</v>
      </c>
      <c r="E329" s="48">
        <v>9</v>
      </c>
      <c r="F329" s="48">
        <f>D329*E329</f>
        <v>324</v>
      </c>
      <c r="G329" s="46">
        <v>7</v>
      </c>
      <c r="H329" s="46">
        <f>D329*G329</f>
        <v>252</v>
      </c>
      <c r="I329" s="44">
        <f>F329-H329</f>
        <v>72</v>
      </c>
      <c r="J329" s="52">
        <v>23</v>
      </c>
      <c r="K329" s="51" t="s">
        <v>42</v>
      </c>
      <c r="L329" s="50" t="s">
        <v>25</v>
      </c>
    </row>
    <row r="330" spans="1:12" ht="12.75" x14ac:dyDescent="0.2">
      <c r="A330" s="53">
        <v>40048.873506944445</v>
      </c>
      <c r="B330" s="52">
        <v>16</v>
      </c>
      <c r="C330" s="51" t="s">
        <v>32</v>
      </c>
      <c r="D330" s="52">
        <v>35</v>
      </c>
      <c r="E330" s="48">
        <v>15</v>
      </c>
      <c r="F330" s="48">
        <f>D330*E330</f>
        <v>525</v>
      </c>
      <c r="G330" s="46">
        <v>14</v>
      </c>
      <c r="H330" s="46">
        <f>D330*G330</f>
        <v>490</v>
      </c>
      <c r="I330" s="44">
        <f>F330-H330</f>
        <v>35</v>
      </c>
      <c r="J330" s="52">
        <v>846</v>
      </c>
      <c r="K330" s="51" t="s">
        <v>40</v>
      </c>
      <c r="L330" s="50" t="s">
        <v>33</v>
      </c>
    </row>
    <row r="331" spans="1:12" ht="12.75" x14ac:dyDescent="0.2">
      <c r="A331" s="53">
        <v>40049.921493055554</v>
      </c>
      <c r="B331" s="52">
        <v>16</v>
      </c>
      <c r="C331" s="51" t="s">
        <v>32</v>
      </c>
      <c r="D331" s="52">
        <v>56</v>
      </c>
      <c r="E331" s="48">
        <v>15</v>
      </c>
      <c r="F331" s="48">
        <f>D331*E331</f>
        <v>840</v>
      </c>
      <c r="G331" s="46">
        <v>14</v>
      </c>
      <c r="H331" s="46">
        <f>D331*G331</f>
        <v>784</v>
      </c>
      <c r="I331" s="44">
        <f>F331-H331</f>
        <v>56</v>
      </c>
      <c r="J331" s="52">
        <v>233</v>
      </c>
      <c r="K331" s="51" t="s">
        <v>36</v>
      </c>
      <c r="L331" s="50" t="s">
        <v>33</v>
      </c>
    </row>
    <row r="332" spans="1:12" ht="12.75" x14ac:dyDescent="0.2">
      <c r="A332" s="53">
        <v>40050.037939814814</v>
      </c>
      <c r="B332" s="52">
        <v>4</v>
      </c>
      <c r="C332" s="51" t="s">
        <v>27</v>
      </c>
      <c r="D332" s="52">
        <v>9</v>
      </c>
      <c r="E332" s="48">
        <v>9</v>
      </c>
      <c r="F332" s="48">
        <f>D332*E332</f>
        <v>81</v>
      </c>
      <c r="G332" s="46">
        <v>7</v>
      </c>
      <c r="H332" s="46">
        <f>D332*G332</f>
        <v>63</v>
      </c>
      <c r="I332" s="44">
        <f>F332-H332</f>
        <v>18</v>
      </c>
      <c r="J332" s="52">
        <v>686</v>
      </c>
      <c r="K332" s="51" t="s">
        <v>28</v>
      </c>
      <c r="L332" s="50" t="s">
        <v>33</v>
      </c>
    </row>
    <row r="333" spans="1:12" ht="12.75" x14ac:dyDescent="0.2">
      <c r="A333" s="53">
        <v>40050.06517361111</v>
      </c>
      <c r="B333" s="52">
        <v>100</v>
      </c>
      <c r="C333" s="51" t="s">
        <v>45</v>
      </c>
      <c r="D333" s="52">
        <v>90</v>
      </c>
      <c r="E333" s="48">
        <v>8</v>
      </c>
      <c r="F333" s="48">
        <f>D333*E333</f>
        <v>720</v>
      </c>
      <c r="G333" s="46">
        <v>4</v>
      </c>
      <c r="H333" s="46">
        <f>D333*G333</f>
        <v>360</v>
      </c>
      <c r="I333" s="44">
        <f>F333-H333</f>
        <v>360</v>
      </c>
      <c r="J333" s="52">
        <v>846</v>
      </c>
      <c r="K333" s="51" t="s">
        <v>40</v>
      </c>
      <c r="L333" s="50" t="s">
        <v>25</v>
      </c>
    </row>
    <row r="334" spans="1:12" ht="12.75" x14ac:dyDescent="0.2">
      <c r="A334" s="53">
        <v>40053.104027777779</v>
      </c>
      <c r="B334" s="52">
        <v>30</v>
      </c>
      <c r="C334" s="51" t="s">
        <v>39</v>
      </c>
      <c r="D334" s="52">
        <v>35</v>
      </c>
      <c r="E334" s="48">
        <v>12</v>
      </c>
      <c r="F334" s="48">
        <f>D334*E334</f>
        <v>420</v>
      </c>
      <c r="G334" s="46">
        <v>8</v>
      </c>
      <c r="H334" s="46">
        <f>D334*G334</f>
        <v>280</v>
      </c>
      <c r="I334" s="44">
        <f>F334-H334</f>
        <v>140</v>
      </c>
      <c r="J334" s="52">
        <v>14</v>
      </c>
      <c r="K334" s="51" t="s">
        <v>26</v>
      </c>
      <c r="L334" s="50" t="s">
        <v>25</v>
      </c>
    </row>
    <row r="335" spans="1:12" ht="12.75" x14ac:dyDescent="0.2">
      <c r="A335" s="53">
        <v>40054.433865740742</v>
      </c>
      <c r="B335" s="52">
        <v>4</v>
      </c>
      <c r="C335" s="51" t="s">
        <v>27</v>
      </c>
      <c r="D335" s="52">
        <v>76</v>
      </c>
      <c r="E335" s="48">
        <v>9</v>
      </c>
      <c r="F335" s="48">
        <f>D335*E335</f>
        <v>684</v>
      </c>
      <c r="G335" s="46">
        <v>7</v>
      </c>
      <c r="H335" s="46">
        <f>D335*G335</f>
        <v>532</v>
      </c>
      <c r="I335" s="44">
        <f>F335-H335</f>
        <v>152</v>
      </c>
      <c r="J335" s="52">
        <v>6</v>
      </c>
      <c r="K335" s="51" t="s">
        <v>35</v>
      </c>
      <c r="L335" s="50" t="s">
        <v>33</v>
      </c>
    </row>
    <row r="336" spans="1:12" ht="12.75" x14ac:dyDescent="0.2">
      <c r="A336" s="53">
        <v>40054.984918981485</v>
      </c>
      <c r="B336" s="52">
        <v>100</v>
      </c>
      <c r="C336" s="51" t="s">
        <v>45</v>
      </c>
      <c r="D336" s="52">
        <v>4</v>
      </c>
      <c r="E336" s="48">
        <v>8</v>
      </c>
      <c r="F336" s="48">
        <f>D336*E336</f>
        <v>32</v>
      </c>
      <c r="G336" s="46">
        <v>4</v>
      </c>
      <c r="H336" s="46">
        <f>D336*G336</f>
        <v>16</v>
      </c>
      <c r="I336" s="44">
        <f>F336-H336</f>
        <v>16</v>
      </c>
      <c r="J336" s="52">
        <v>14</v>
      </c>
      <c r="K336" s="51" t="s">
        <v>26</v>
      </c>
      <c r="L336" s="50" t="s">
        <v>33</v>
      </c>
    </row>
    <row r="337" spans="1:12" ht="12.75" x14ac:dyDescent="0.2">
      <c r="A337" s="53">
        <v>40056.090011574073</v>
      </c>
      <c r="B337" s="52">
        <v>16</v>
      </c>
      <c r="C337" s="51" t="s">
        <v>32</v>
      </c>
      <c r="D337" s="52">
        <v>69</v>
      </c>
      <c r="E337" s="48">
        <v>15</v>
      </c>
      <c r="F337" s="48">
        <f>D337*E337</f>
        <v>1035</v>
      </c>
      <c r="G337" s="46">
        <v>14</v>
      </c>
      <c r="H337" s="46">
        <f>D337*G337</f>
        <v>966</v>
      </c>
      <c r="I337" s="44">
        <f>F337-H337</f>
        <v>69</v>
      </c>
      <c r="J337" s="52">
        <v>572</v>
      </c>
      <c r="K337" s="51" t="s">
        <v>34</v>
      </c>
      <c r="L337" s="50" t="s">
        <v>25</v>
      </c>
    </row>
    <row r="338" spans="1:12" ht="12.75" x14ac:dyDescent="0.2">
      <c r="A338" s="53">
        <v>40056.356550925928</v>
      </c>
      <c r="B338" s="52">
        <v>31</v>
      </c>
      <c r="C338" s="51" t="s">
        <v>29</v>
      </c>
      <c r="D338" s="52">
        <v>2</v>
      </c>
      <c r="E338" s="48">
        <v>21</v>
      </c>
      <c r="F338" s="48">
        <f>D338*E338</f>
        <v>42</v>
      </c>
      <c r="G338" s="46">
        <v>12</v>
      </c>
      <c r="H338" s="46">
        <f>D338*G338</f>
        <v>24</v>
      </c>
      <c r="I338" s="44">
        <f>F338-H338</f>
        <v>18</v>
      </c>
      <c r="J338" s="52">
        <v>557</v>
      </c>
      <c r="K338" s="51" t="s">
        <v>48</v>
      </c>
      <c r="L338" s="50" t="s">
        <v>25</v>
      </c>
    </row>
    <row r="339" spans="1:12" ht="12.75" x14ac:dyDescent="0.2">
      <c r="A339" s="53">
        <v>40056.673425925925</v>
      </c>
      <c r="B339" s="52">
        <v>4</v>
      </c>
      <c r="C339" s="51" t="s">
        <v>27</v>
      </c>
      <c r="D339" s="52">
        <v>77</v>
      </c>
      <c r="E339" s="48">
        <v>9</v>
      </c>
      <c r="F339" s="48">
        <f>D339*E339</f>
        <v>693</v>
      </c>
      <c r="G339" s="46">
        <v>7</v>
      </c>
      <c r="H339" s="46">
        <f>D339*G339</f>
        <v>539</v>
      </c>
      <c r="I339" s="44">
        <f>F339-H339</f>
        <v>154</v>
      </c>
      <c r="J339" s="52">
        <v>6</v>
      </c>
      <c r="K339" s="51" t="s">
        <v>35</v>
      </c>
      <c r="L339" s="50" t="s">
        <v>25</v>
      </c>
    </row>
    <row r="340" spans="1:12" ht="12.75" x14ac:dyDescent="0.2">
      <c r="A340" s="53">
        <v>40059.141215277778</v>
      </c>
      <c r="B340" s="52">
        <v>31</v>
      </c>
      <c r="C340" s="51" t="s">
        <v>29</v>
      </c>
      <c r="D340" s="52">
        <v>20</v>
      </c>
      <c r="E340" s="48">
        <v>21</v>
      </c>
      <c r="F340" s="48">
        <f>D340*E340</f>
        <v>420</v>
      </c>
      <c r="G340" s="46">
        <v>12</v>
      </c>
      <c r="H340" s="46">
        <f>D340*G340</f>
        <v>240</v>
      </c>
      <c r="I340" s="44">
        <f>F340-H340</f>
        <v>180</v>
      </c>
      <c r="J340" s="52">
        <v>23</v>
      </c>
      <c r="K340" s="51" t="s">
        <v>42</v>
      </c>
      <c r="L340" s="50" t="s">
        <v>33</v>
      </c>
    </row>
    <row r="341" spans="1:12" ht="12.75" x14ac:dyDescent="0.2">
      <c r="A341" s="53">
        <v>40059.319895833331</v>
      </c>
      <c r="B341" s="52">
        <v>16</v>
      </c>
      <c r="C341" s="51" t="s">
        <v>32</v>
      </c>
      <c r="D341" s="52">
        <v>32</v>
      </c>
      <c r="E341" s="48">
        <v>15</v>
      </c>
      <c r="F341" s="48">
        <f>D341*E341</f>
        <v>480</v>
      </c>
      <c r="G341" s="46">
        <v>14</v>
      </c>
      <c r="H341" s="46">
        <f>D341*G341</f>
        <v>448</v>
      </c>
      <c r="I341" s="44">
        <f>F341-H341</f>
        <v>32</v>
      </c>
      <c r="J341" s="52">
        <v>23</v>
      </c>
      <c r="K341" s="51" t="s">
        <v>42</v>
      </c>
      <c r="L341" s="50" t="s">
        <v>33</v>
      </c>
    </row>
    <row r="342" spans="1:12" ht="12.75" x14ac:dyDescent="0.2">
      <c r="A342" s="53">
        <v>40059.928807870368</v>
      </c>
      <c r="B342" s="52">
        <v>4</v>
      </c>
      <c r="C342" s="51" t="s">
        <v>27</v>
      </c>
      <c r="D342" s="52">
        <v>39</v>
      </c>
      <c r="E342" s="48">
        <v>9</v>
      </c>
      <c r="F342" s="48">
        <f>D342*E342</f>
        <v>351</v>
      </c>
      <c r="G342" s="46">
        <v>7</v>
      </c>
      <c r="H342" s="46">
        <f>D342*G342</f>
        <v>273</v>
      </c>
      <c r="I342" s="44">
        <f>F342-H342</f>
        <v>78</v>
      </c>
      <c r="J342" s="52">
        <v>14</v>
      </c>
      <c r="K342" s="51" t="s">
        <v>26</v>
      </c>
      <c r="L342" s="50" t="s">
        <v>25</v>
      </c>
    </row>
    <row r="343" spans="1:12" ht="12.75" x14ac:dyDescent="0.2">
      <c r="A343" s="53">
        <v>40060.03365740741</v>
      </c>
      <c r="B343" s="52">
        <v>6</v>
      </c>
      <c r="C343" s="51" t="s">
        <v>43</v>
      </c>
      <c r="D343" s="52">
        <v>1</v>
      </c>
      <c r="E343" s="48">
        <v>55</v>
      </c>
      <c r="F343" s="48">
        <f>D343*E343</f>
        <v>55</v>
      </c>
      <c r="G343" s="46">
        <v>25</v>
      </c>
      <c r="H343" s="46">
        <f>D343*G343</f>
        <v>25</v>
      </c>
      <c r="I343" s="44">
        <f>F343-H343</f>
        <v>30</v>
      </c>
      <c r="J343" s="52">
        <v>6</v>
      </c>
      <c r="K343" s="51" t="s">
        <v>35</v>
      </c>
      <c r="L343" s="50" t="s">
        <v>25</v>
      </c>
    </row>
    <row r="344" spans="1:12" ht="12.75" x14ac:dyDescent="0.2">
      <c r="A344" s="53">
        <v>40061.368310185186</v>
      </c>
      <c r="B344" s="52">
        <v>22</v>
      </c>
      <c r="C344" s="51" t="s">
        <v>46</v>
      </c>
      <c r="D344" s="52">
        <v>79</v>
      </c>
      <c r="E344" s="48">
        <v>24</v>
      </c>
      <c r="F344" s="48">
        <f>D344*E344</f>
        <v>1896</v>
      </c>
      <c r="G344" s="46">
        <v>18</v>
      </c>
      <c r="H344" s="46">
        <f>D344*G344</f>
        <v>1422</v>
      </c>
      <c r="I344" s="44">
        <f>F344-H344</f>
        <v>474</v>
      </c>
      <c r="J344" s="52">
        <v>572</v>
      </c>
      <c r="K344" s="51" t="s">
        <v>34</v>
      </c>
      <c r="L344" s="50" t="s">
        <v>25</v>
      </c>
    </row>
    <row r="345" spans="1:12" ht="12.75" x14ac:dyDescent="0.2">
      <c r="A345" s="53">
        <v>40061.481226851851</v>
      </c>
      <c r="B345" s="52">
        <v>16</v>
      </c>
      <c r="C345" s="51" t="s">
        <v>32</v>
      </c>
      <c r="D345" s="52">
        <v>41</v>
      </c>
      <c r="E345" s="48">
        <v>15</v>
      </c>
      <c r="F345" s="48">
        <f>D345*E345</f>
        <v>615</v>
      </c>
      <c r="G345" s="46">
        <v>14</v>
      </c>
      <c r="H345" s="46">
        <f>D345*G345</f>
        <v>574</v>
      </c>
      <c r="I345" s="44">
        <f>F345-H345</f>
        <v>41</v>
      </c>
      <c r="J345" s="52">
        <v>6</v>
      </c>
      <c r="K345" s="51" t="s">
        <v>35</v>
      </c>
      <c r="L345" s="50" t="s">
        <v>33</v>
      </c>
    </row>
    <row r="346" spans="1:12" ht="12.75" x14ac:dyDescent="0.2">
      <c r="A346" s="53">
        <v>40061.57172453704</v>
      </c>
      <c r="B346" s="52">
        <v>4</v>
      </c>
      <c r="C346" s="51" t="s">
        <v>27</v>
      </c>
      <c r="D346" s="52">
        <v>33</v>
      </c>
      <c r="E346" s="48">
        <v>9</v>
      </c>
      <c r="F346" s="48">
        <f>D346*E346</f>
        <v>297</v>
      </c>
      <c r="G346" s="46">
        <v>7</v>
      </c>
      <c r="H346" s="46">
        <f>D346*G346</f>
        <v>231</v>
      </c>
      <c r="I346" s="44">
        <f>F346-H346</f>
        <v>66</v>
      </c>
      <c r="J346" s="52">
        <v>686</v>
      </c>
      <c r="K346" s="51" t="s">
        <v>28</v>
      </c>
      <c r="L346" s="50" t="s">
        <v>25</v>
      </c>
    </row>
    <row r="347" spans="1:12" ht="12.75" x14ac:dyDescent="0.2">
      <c r="A347" s="53">
        <v>40062.371516203704</v>
      </c>
      <c r="B347" s="52">
        <v>22</v>
      </c>
      <c r="C347" s="51" t="s">
        <v>46</v>
      </c>
      <c r="D347" s="52">
        <v>92</v>
      </c>
      <c r="E347" s="48">
        <v>24</v>
      </c>
      <c r="F347" s="48">
        <f>D347*E347</f>
        <v>2208</v>
      </c>
      <c r="G347" s="46">
        <v>18</v>
      </c>
      <c r="H347" s="46">
        <f>D347*G347</f>
        <v>1656</v>
      </c>
      <c r="I347" s="44">
        <f>F347-H347</f>
        <v>552</v>
      </c>
      <c r="J347" s="52">
        <v>6</v>
      </c>
      <c r="K347" s="51" t="s">
        <v>35</v>
      </c>
      <c r="L347" s="50" t="s">
        <v>25</v>
      </c>
    </row>
    <row r="348" spans="1:12" ht="12.75" x14ac:dyDescent="0.2">
      <c r="A348" s="53">
        <v>40062.464039351849</v>
      </c>
      <c r="B348" s="52">
        <v>30</v>
      </c>
      <c r="C348" s="51" t="s">
        <v>39</v>
      </c>
      <c r="D348" s="52">
        <v>15</v>
      </c>
      <c r="E348" s="48">
        <v>12</v>
      </c>
      <c r="F348" s="48">
        <f>D348*E348</f>
        <v>180</v>
      </c>
      <c r="G348" s="46">
        <v>8</v>
      </c>
      <c r="H348" s="46">
        <f>D348*G348</f>
        <v>120</v>
      </c>
      <c r="I348" s="44">
        <f>F348-H348</f>
        <v>60</v>
      </c>
      <c r="J348" s="52">
        <v>95</v>
      </c>
      <c r="K348" s="51" t="s">
        <v>31</v>
      </c>
      <c r="L348" s="50" t="s">
        <v>25</v>
      </c>
    </row>
    <row r="349" spans="1:12" ht="12.75" x14ac:dyDescent="0.2">
      <c r="A349" s="53">
        <v>40063.641736111109</v>
      </c>
      <c r="B349" s="52">
        <v>4</v>
      </c>
      <c r="C349" s="51" t="s">
        <v>27</v>
      </c>
      <c r="D349" s="52">
        <v>20</v>
      </c>
      <c r="E349" s="48">
        <v>9</v>
      </c>
      <c r="F349" s="48">
        <f>D349*E349</f>
        <v>180</v>
      </c>
      <c r="G349" s="46">
        <v>7</v>
      </c>
      <c r="H349" s="46">
        <f>D349*G349</f>
        <v>140</v>
      </c>
      <c r="I349" s="44">
        <f>F349-H349</f>
        <v>40</v>
      </c>
      <c r="J349" s="52">
        <v>6</v>
      </c>
      <c r="K349" s="51" t="s">
        <v>35</v>
      </c>
      <c r="L349" s="50" t="s">
        <v>33</v>
      </c>
    </row>
    <row r="350" spans="1:12" ht="12.75" x14ac:dyDescent="0.2">
      <c r="A350" s="53">
        <v>40063.913032407407</v>
      </c>
      <c r="B350" s="52">
        <v>100</v>
      </c>
      <c r="C350" s="51" t="s">
        <v>45</v>
      </c>
      <c r="D350" s="52">
        <v>13</v>
      </c>
      <c r="E350" s="48">
        <v>8</v>
      </c>
      <c r="F350" s="48">
        <f>D350*E350</f>
        <v>104</v>
      </c>
      <c r="G350" s="46">
        <v>4</v>
      </c>
      <c r="H350" s="46">
        <f>D350*G350</f>
        <v>52</v>
      </c>
      <c r="I350" s="44">
        <f>F350-H350</f>
        <v>52</v>
      </c>
      <c r="J350" s="52">
        <v>572</v>
      </c>
      <c r="K350" s="51" t="s">
        <v>34</v>
      </c>
      <c r="L350" s="50" t="s">
        <v>25</v>
      </c>
    </row>
    <row r="351" spans="1:12" ht="12.75" x14ac:dyDescent="0.2">
      <c r="A351" s="53">
        <v>40064.712951388887</v>
      </c>
      <c r="B351" s="52">
        <v>22</v>
      </c>
      <c r="C351" s="51" t="s">
        <v>46</v>
      </c>
      <c r="D351" s="52">
        <v>17</v>
      </c>
      <c r="E351" s="48">
        <v>24</v>
      </c>
      <c r="F351" s="48">
        <f>D351*E351</f>
        <v>408</v>
      </c>
      <c r="G351" s="46">
        <v>18</v>
      </c>
      <c r="H351" s="46">
        <f>D351*G351</f>
        <v>306</v>
      </c>
      <c r="I351" s="44">
        <f>F351-H351</f>
        <v>102</v>
      </c>
      <c r="J351" s="52">
        <v>6</v>
      </c>
      <c r="K351" s="51" t="s">
        <v>35</v>
      </c>
      <c r="L351" s="50" t="s">
        <v>25</v>
      </c>
    </row>
    <row r="352" spans="1:12" ht="12.75" x14ac:dyDescent="0.2">
      <c r="A352" s="53">
        <v>40065.838877314818</v>
      </c>
      <c r="B352" s="52">
        <v>4</v>
      </c>
      <c r="C352" s="51" t="s">
        <v>27</v>
      </c>
      <c r="D352" s="52">
        <v>19</v>
      </c>
      <c r="E352" s="48">
        <v>9</v>
      </c>
      <c r="F352" s="48">
        <f>D352*E352</f>
        <v>171</v>
      </c>
      <c r="G352" s="46">
        <v>7</v>
      </c>
      <c r="H352" s="46">
        <f>D352*G352</f>
        <v>133</v>
      </c>
      <c r="I352" s="44">
        <f>F352-H352</f>
        <v>38</v>
      </c>
      <c r="J352" s="52">
        <v>572</v>
      </c>
      <c r="K352" s="51" t="s">
        <v>34</v>
      </c>
      <c r="L352" s="50" t="s">
        <v>25</v>
      </c>
    </row>
    <row r="353" spans="1:12" ht="12.75" x14ac:dyDescent="0.2">
      <c r="A353" s="53">
        <v>40066.252349537041</v>
      </c>
      <c r="B353" s="52">
        <v>30</v>
      </c>
      <c r="C353" s="51" t="s">
        <v>39</v>
      </c>
      <c r="D353" s="52">
        <v>74</v>
      </c>
      <c r="E353" s="48">
        <v>12</v>
      </c>
      <c r="F353" s="48">
        <f>D353*E353</f>
        <v>888</v>
      </c>
      <c r="G353" s="46">
        <v>8</v>
      </c>
      <c r="H353" s="46">
        <f>D353*G353</f>
        <v>592</v>
      </c>
      <c r="I353" s="44">
        <f>F353-H353</f>
        <v>296</v>
      </c>
      <c r="J353" s="52">
        <v>846</v>
      </c>
      <c r="K353" s="51" t="s">
        <v>40</v>
      </c>
      <c r="L353" s="50" t="s">
        <v>38</v>
      </c>
    </row>
    <row r="354" spans="1:12" ht="12.75" x14ac:dyDescent="0.2">
      <c r="A354" s="53">
        <v>40066.471990740742</v>
      </c>
      <c r="B354" s="52">
        <v>100</v>
      </c>
      <c r="C354" s="51" t="s">
        <v>45</v>
      </c>
      <c r="D354" s="52">
        <v>62</v>
      </c>
      <c r="E354" s="48">
        <v>8</v>
      </c>
      <c r="F354" s="48">
        <f>D354*E354</f>
        <v>496</v>
      </c>
      <c r="G354" s="46">
        <v>4</v>
      </c>
      <c r="H354" s="46">
        <f>D354*G354</f>
        <v>248</v>
      </c>
      <c r="I354" s="44">
        <f>F354-H354</f>
        <v>248</v>
      </c>
      <c r="J354" s="52">
        <v>557</v>
      </c>
      <c r="K354" s="51" t="s">
        <v>48</v>
      </c>
      <c r="L354" s="50" t="s">
        <v>38</v>
      </c>
    </row>
    <row r="355" spans="1:12" ht="12.75" x14ac:dyDescent="0.2">
      <c r="A355" s="53">
        <v>40066.685925925929</v>
      </c>
      <c r="B355" s="52">
        <v>2</v>
      </c>
      <c r="C355" s="51" t="s">
        <v>30</v>
      </c>
      <c r="D355" s="52">
        <v>90</v>
      </c>
      <c r="E355" s="48">
        <v>12</v>
      </c>
      <c r="F355" s="48">
        <f>D355*E355</f>
        <v>1080</v>
      </c>
      <c r="G355" s="46">
        <v>6</v>
      </c>
      <c r="H355" s="46">
        <f>D355*G355</f>
        <v>540</v>
      </c>
      <c r="I355" s="44">
        <f>F355-H355</f>
        <v>540</v>
      </c>
      <c r="J355" s="52">
        <v>572</v>
      </c>
      <c r="K355" s="51" t="s">
        <v>34</v>
      </c>
      <c r="L355" s="50" t="s">
        <v>25</v>
      </c>
    </row>
    <row r="356" spans="1:12" ht="12.75" x14ac:dyDescent="0.2">
      <c r="A356" s="53">
        <v>40066.689305555556</v>
      </c>
      <c r="B356" s="52">
        <v>30</v>
      </c>
      <c r="C356" s="51" t="s">
        <v>39</v>
      </c>
      <c r="D356" s="52">
        <v>78</v>
      </c>
      <c r="E356" s="48">
        <v>12</v>
      </c>
      <c r="F356" s="48">
        <f>D356*E356</f>
        <v>936</v>
      </c>
      <c r="G356" s="46">
        <v>8</v>
      </c>
      <c r="H356" s="46">
        <f>D356*G356</f>
        <v>624</v>
      </c>
      <c r="I356" s="44">
        <f>F356-H356</f>
        <v>312</v>
      </c>
      <c r="J356" s="52">
        <v>557</v>
      </c>
      <c r="K356" s="51" t="s">
        <v>48</v>
      </c>
      <c r="L356" s="50" t="s">
        <v>25</v>
      </c>
    </row>
    <row r="357" spans="1:12" ht="12.75" x14ac:dyDescent="0.2">
      <c r="A357" s="53">
        <v>40067.147835648146</v>
      </c>
      <c r="B357" s="52">
        <v>30</v>
      </c>
      <c r="C357" s="51" t="s">
        <v>39</v>
      </c>
      <c r="D357" s="52">
        <v>63</v>
      </c>
      <c r="E357" s="48">
        <v>12</v>
      </c>
      <c r="F357" s="48">
        <f>D357*E357</f>
        <v>756</v>
      </c>
      <c r="G357" s="46">
        <v>8</v>
      </c>
      <c r="H357" s="46">
        <f>D357*G357</f>
        <v>504</v>
      </c>
      <c r="I357" s="44">
        <f>F357-H357</f>
        <v>252</v>
      </c>
      <c r="J357" s="52">
        <v>315</v>
      </c>
      <c r="K357" s="51" t="s">
        <v>44</v>
      </c>
      <c r="L357" s="50" t="s">
        <v>38</v>
      </c>
    </row>
    <row r="358" spans="1:12" ht="12.75" x14ac:dyDescent="0.2">
      <c r="A358" s="53">
        <v>40067.240949074076</v>
      </c>
      <c r="B358" s="52">
        <v>39</v>
      </c>
      <c r="C358" s="51" t="s">
        <v>41</v>
      </c>
      <c r="D358" s="52">
        <v>34</v>
      </c>
      <c r="E358" s="48">
        <v>33</v>
      </c>
      <c r="F358" s="48">
        <f>D358*E358</f>
        <v>1122</v>
      </c>
      <c r="G358" s="46">
        <v>28</v>
      </c>
      <c r="H358" s="46">
        <f>D358*G358</f>
        <v>952</v>
      </c>
      <c r="I358" s="44">
        <f>F358-H358</f>
        <v>170</v>
      </c>
      <c r="J358" s="52">
        <v>95</v>
      </c>
      <c r="K358" s="51" t="s">
        <v>31</v>
      </c>
      <c r="L358" s="50" t="s">
        <v>25</v>
      </c>
    </row>
    <row r="359" spans="1:12" ht="12.75" x14ac:dyDescent="0.2">
      <c r="A359" s="53">
        <v>40068.740347222221</v>
      </c>
      <c r="B359" s="52">
        <v>16</v>
      </c>
      <c r="C359" s="51" t="s">
        <v>32</v>
      </c>
      <c r="D359" s="52">
        <v>8</v>
      </c>
      <c r="E359" s="48">
        <v>15</v>
      </c>
      <c r="F359" s="48">
        <f>D359*E359</f>
        <v>120</v>
      </c>
      <c r="G359" s="46">
        <v>14</v>
      </c>
      <c r="H359" s="46">
        <f>D359*G359</f>
        <v>112</v>
      </c>
      <c r="I359" s="44">
        <f>F359-H359</f>
        <v>8</v>
      </c>
      <c r="J359" s="52">
        <v>6</v>
      </c>
      <c r="K359" s="51" t="s">
        <v>35</v>
      </c>
      <c r="L359" s="50" t="s">
        <v>33</v>
      </c>
    </row>
    <row r="360" spans="1:12" ht="12.75" x14ac:dyDescent="0.2">
      <c r="A360" s="53">
        <v>40069.909131944441</v>
      </c>
      <c r="B360" s="52">
        <v>19</v>
      </c>
      <c r="C360" s="51" t="s">
        <v>47</v>
      </c>
      <c r="D360" s="52">
        <v>56</v>
      </c>
      <c r="E360" s="48">
        <v>36</v>
      </c>
      <c r="F360" s="48">
        <f>D360*E360</f>
        <v>2016</v>
      </c>
      <c r="G360" s="46">
        <v>25</v>
      </c>
      <c r="H360" s="46">
        <f>D360*G360</f>
        <v>1400</v>
      </c>
      <c r="I360" s="44">
        <f>F360-H360</f>
        <v>616</v>
      </c>
      <c r="J360" s="52">
        <v>846</v>
      </c>
      <c r="K360" s="51" t="s">
        <v>40</v>
      </c>
      <c r="L360" s="50" t="s">
        <v>25</v>
      </c>
    </row>
    <row r="361" spans="1:12" ht="12.75" x14ac:dyDescent="0.2">
      <c r="A361" s="53">
        <v>40071.271192129629</v>
      </c>
      <c r="B361" s="52">
        <v>39</v>
      </c>
      <c r="C361" s="51" t="s">
        <v>41</v>
      </c>
      <c r="D361" s="52">
        <v>32</v>
      </c>
      <c r="E361" s="48">
        <v>33</v>
      </c>
      <c r="F361" s="48">
        <f>D361*E361</f>
        <v>1056</v>
      </c>
      <c r="G361" s="46">
        <v>28</v>
      </c>
      <c r="H361" s="46">
        <f>D361*G361</f>
        <v>896</v>
      </c>
      <c r="I361" s="44">
        <f>F361-H361</f>
        <v>160</v>
      </c>
      <c r="J361" s="52">
        <v>572</v>
      </c>
      <c r="K361" s="51" t="s">
        <v>34</v>
      </c>
      <c r="L361" s="50" t="s">
        <v>25</v>
      </c>
    </row>
    <row r="362" spans="1:12" ht="12.75" x14ac:dyDescent="0.2">
      <c r="A362" s="53">
        <v>40072.012627314813</v>
      </c>
      <c r="B362" s="52">
        <v>100</v>
      </c>
      <c r="C362" s="51" t="s">
        <v>45</v>
      </c>
      <c r="D362" s="52">
        <v>52</v>
      </c>
      <c r="E362" s="48">
        <v>8</v>
      </c>
      <c r="F362" s="48">
        <f>D362*E362</f>
        <v>416</v>
      </c>
      <c r="G362" s="46">
        <v>4</v>
      </c>
      <c r="H362" s="46">
        <f>D362*G362</f>
        <v>208</v>
      </c>
      <c r="I362" s="44">
        <f>F362-H362</f>
        <v>208</v>
      </c>
      <c r="J362" s="52">
        <v>23</v>
      </c>
      <c r="K362" s="51" t="s">
        <v>42</v>
      </c>
      <c r="L362" s="50" t="s">
        <v>33</v>
      </c>
    </row>
    <row r="363" spans="1:12" ht="12.75" x14ac:dyDescent="0.2">
      <c r="A363" s="53">
        <v>40072.520162037035</v>
      </c>
      <c r="B363" s="52">
        <v>31</v>
      </c>
      <c r="C363" s="51" t="s">
        <v>29</v>
      </c>
      <c r="D363" s="52">
        <v>97</v>
      </c>
      <c r="E363" s="48">
        <v>21</v>
      </c>
      <c r="F363" s="48">
        <f>D363*E363</f>
        <v>2037</v>
      </c>
      <c r="G363" s="46">
        <v>12</v>
      </c>
      <c r="H363" s="46">
        <f>D363*G363</f>
        <v>1164</v>
      </c>
      <c r="I363" s="44">
        <f>F363-H363</f>
        <v>873</v>
      </c>
      <c r="J363" s="52">
        <v>233</v>
      </c>
      <c r="K363" s="51" t="s">
        <v>36</v>
      </c>
      <c r="L363" s="50" t="s">
        <v>33</v>
      </c>
    </row>
    <row r="364" spans="1:12" ht="12.75" x14ac:dyDescent="0.2">
      <c r="A364" s="53">
        <v>40073.162905092591</v>
      </c>
      <c r="B364" s="52">
        <v>100</v>
      </c>
      <c r="C364" s="51" t="s">
        <v>45</v>
      </c>
      <c r="D364" s="52">
        <v>79</v>
      </c>
      <c r="E364" s="48">
        <v>8</v>
      </c>
      <c r="F364" s="48">
        <f>D364*E364</f>
        <v>632</v>
      </c>
      <c r="G364" s="46">
        <v>4</v>
      </c>
      <c r="H364" s="46">
        <f>D364*G364</f>
        <v>316</v>
      </c>
      <c r="I364" s="44">
        <f>F364-H364</f>
        <v>316</v>
      </c>
      <c r="J364" s="52">
        <v>95</v>
      </c>
      <c r="K364" s="51" t="s">
        <v>31</v>
      </c>
      <c r="L364" s="50" t="s">
        <v>25</v>
      </c>
    </row>
    <row r="365" spans="1:12" ht="12.75" x14ac:dyDescent="0.2">
      <c r="A365" s="53">
        <v>40074.039594907408</v>
      </c>
      <c r="B365" s="52">
        <v>4</v>
      </c>
      <c r="C365" s="51" t="s">
        <v>27</v>
      </c>
      <c r="D365" s="52">
        <v>70</v>
      </c>
      <c r="E365" s="48">
        <v>9</v>
      </c>
      <c r="F365" s="48">
        <f>D365*E365</f>
        <v>630</v>
      </c>
      <c r="G365" s="46">
        <v>7</v>
      </c>
      <c r="H365" s="46">
        <f>D365*G365</f>
        <v>490</v>
      </c>
      <c r="I365" s="44">
        <f>F365-H365</f>
        <v>140</v>
      </c>
      <c r="J365" s="52">
        <v>23</v>
      </c>
      <c r="K365" s="51" t="s">
        <v>42</v>
      </c>
      <c r="L365" s="50" t="s">
        <v>33</v>
      </c>
    </row>
    <row r="366" spans="1:12" ht="12.75" x14ac:dyDescent="0.2">
      <c r="A366" s="53">
        <v>40074.080231481479</v>
      </c>
      <c r="B366" s="52">
        <v>98</v>
      </c>
      <c r="C366" s="51" t="s">
        <v>37</v>
      </c>
      <c r="D366" s="52">
        <v>98</v>
      </c>
      <c r="E366" s="48">
        <v>18</v>
      </c>
      <c r="F366" s="48">
        <f>D366*E366</f>
        <v>1764</v>
      </c>
      <c r="G366" s="46">
        <v>8</v>
      </c>
      <c r="H366" s="46">
        <f>D366*G366</f>
        <v>784</v>
      </c>
      <c r="I366" s="44">
        <f>F366-H366</f>
        <v>980</v>
      </c>
      <c r="J366" s="52">
        <v>846</v>
      </c>
      <c r="K366" s="51" t="s">
        <v>40</v>
      </c>
      <c r="L366" s="50" t="s">
        <v>25</v>
      </c>
    </row>
    <row r="367" spans="1:12" ht="12.75" x14ac:dyDescent="0.2">
      <c r="A367" s="53">
        <v>40074.371805555558</v>
      </c>
      <c r="B367" s="52">
        <v>30</v>
      </c>
      <c r="C367" s="51" t="s">
        <v>39</v>
      </c>
      <c r="D367" s="52">
        <v>14</v>
      </c>
      <c r="E367" s="48">
        <v>12</v>
      </c>
      <c r="F367" s="48">
        <f>D367*E367</f>
        <v>168</v>
      </c>
      <c r="G367" s="46">
        <v>8</v>
      </c>
      <c r="H367" s="46">
        <f>D367*G367</f>
        <v>112</v>
      </c>
      <c r="I367" s="44">
        <f>F367-H367</f>
        <v>56</v>
      </c>
      <c r="J367" s="52">
        <v>95</v>
      </c>
      <c r="K367" s="51" t="s">
        <v>31</v>
      </c>
      <c r="L367" s="50" t="s">
        <v>25</v>
      </c>
    </row>
    <row r="368" spans="1:12" ht="12.75" x14ac:dyDescent="0.2">
      <c r="A368" s="53">
        <v>40075.231874999998</v>
      </c>
      <c r="B368" s="52">
        <v>4</v>
      </c>
      <c r="C368" s="51" t="s">
        <v>27</v>
      </c>
      <c r="D368" s="52">
        <v>59</v>
      </c>
      <c r="E368" s="48">
        <v>9</v>
      </c>
      <c r="F368" s="48">
        <f>D368*E368</f>
        <v>531</v>
      </c>
      <c r="G368" s="46">
        <v>7</v>
      </c>
      <c r="H368" s="46">
        <f>D368*G368</f>
        <v>413</v>
      </c>
      <c r="I368" s="44">
        <f>F368-H368</f>
        <v>118</v>
      </c>
      <c r="J368" s="52">
        <v>686</v>
      </c>
      <c r="K368" s="51" t="s">
        <v>28</v>
      </c>
      <c r="L368" s="50" t="s">
        <v>33</v>
      </c>
    </row>
    <row r="369" spans="1:12" ht="12.75" x14ac:dyDescent="0.2">
      <c r="A369" s="53">
        <v>40075.408136574071</v>
      </c>
      <c r="B369" s="52">
        <v>2</v>
      </c>
      <c r="C369" s="51" t="s">
        <v>30</v>
      </c>
      <c r="D369" s="52">
        <v>82</v>
      </c>
      <c r="E369" s="48">
        <v>12</v>
      </c>
      <c r="F369" s="48">
        <f>D369*E369</f>
        <v>984</v>
      </c>
      <c r="G369" s="46">
        <v>6</v>
      </c>
      <c r="H369" s="46">
        <f>D369*G369</f>
        <v>492</v>
      </c>
      <c r="I369" s="44">
        <f>F369-H369</f>
        <v>492</v>
      </c>
      <c r="J369" s="52">
        <v>572</v>
      </c>
      <c r="K369" s="51" t="s">
        <v>34</v>
      </c>
      <c r="L369" s="50" t="s">
        <v>25</v>
      </c>
    </row>
    <row r="370" spans="1:12" ht="12.75" x14ac:dyDescent="0.2">
      <c r="A370" s="53">
        <v>40075.562893518516</v>
      </c>
      <c r="B370" s="52">
        <v>31</v>
      </c>
      <c r="C370" s="51" t="s">
        <v>29</v>
      </c>
      <c r="D370" s="52">
        <v>79</v>
      </c>
      <c r="E370" s="48">
        <v>21</v>
      </c>
      <c r="F370" s="48">
        <f>D370*E370</f>
        <v>1659</v>
      </c>
      <c r="G370" s="46">
        <v>12</v>
      </c>
      <c r="H370" s="46">
        <f>D370*G370</f>
        <v>948</v>
      </c>
      <c r="I370" s="44">
        <f>F370-H370</f>
        <v>711</v>
      </c>
      <c r="J370" s="52">
        <v>846</v>
      </c>
      <c r="K370" s="51" t="s">
        <v>40</v>
      </c>
      <c r="L370" s="50" t="s">
        <v>25</v>
      </c>
    </row>
    <row r="371" spans="1:12" ht="12.75" x14ac:dyDescent="0.2">
      <c r="A371" s="53">
        <v>40075.698738425926</v>
      </c>
      <c r="B371" s="52">
        <v>4</v>
      </c>
      <c r="C371" s="51" t="s">
        <v>27</v>
      </c>
      <c r="D371" s="52">
        <v>7</v>
      </c>
      <c r="E371" s="48">
        <v>9</v>
      </c>
      <c r="F371" s="48">
        <f>D371*E371</f>
        <v>63</v>
      </c>
      <c r="G371" s="46">
        <v>7</v>
      </c>
      <c r="H371" s="46">
        <f>D371*G371</f>
        <v>49</v>
      </c>
      <c r="I371" s="44">
        <f>F371-H371</f>
        <v>14</v>
      </c>
      <c r="J371" s="52">
        <v>6</v>
      </c>
      <c r="K371" s="51" t="s">
        <v>35</v>
      </c>
      <c r="L371" s="50" t="s">
        <v>25</v>
      </c>
    </row>
    <row r="372" spans="1:12" ht="12.75" x14ac:dyDescent="0.2">
      <c r="A372" s="53">
        <v>40075.942175925928</v>
      </c>
      <c r="B372" s="52">
        <v>30</v>
      </c>
      <c r="C372" s="51" t="s">
        <v>39</v>
      </c>
      <c r="D372" s="52">
        <v>48</v>
      </c>
      <c r="E372" s="48">
        <v>12</v>
      </c>
      <c r="F372" s="48">
        <f>D372*E372</f>
        <v>576</v>
      </c>
      <c r="G372" s="46">
        <v>8</v>
      </c>
      <c r="H372" s="46">
        <f>D372*G372</f>
        <v>384</v>
      </c>
      <c r="I372" s="44">
        <f>F372-H372</f>
        <v>192</v>
      </c>
      <c r="J372" s="52">
        <v>572</v>
      </c>
      <c r="K372" s="51" t="s">
        <v>34</v>
      </c>
      <c r="L372" s="50" t="s">
        <v>25</v>
      </c>
    </row>
    <row r="373" spans="1:12" ht="12.75" x14ac:dyDescent="0.2">
      <c r="A373" s="53">
        <v>40076.412361111114</v>
      </c>
      <c r="B373" s="52">
        <v>39</v>
      </c>
      <c r="C373" s="51" t="s">
        <v>41</v>
      </c>
      <c r="D373" s="52">
        <v>24</v>
      </c>
      <c r="E373" s="48">
        <v>33</v>
      </c>
      <c r="F373" s="48">
        <f>D373*E373</f>
        <v>792</v>
      </c>
      <c r="G373" s="46">
        <v>28</v>
      </c>
      <c r="H373" s="46">
        <f>D373*G373</f>
        <v>672</v>
      </c>
      <c r="I373" s="44">
        <f>F373-H373</f>
        <v>120</v>
      </c>
      <c r="J373" s="52">
        <v>23</v>
      </c>
      <c r="K373" s="51" t="s">
        <v>42</v>
      </c>
      <c r="L373" s="50" t="s">
        <v>33</v>
      </c>
    </row>
    <row r="374" spans="1:12" ht="12.75" x14ac:dyDescent="0.2">
      <c r="A374" s="53">
        <v>40076.504849537036</v>
      </c>
      <c r="B374" s="52">
        <v>22</v>
      </c>
      <c r="C374" s="51" t="s">
        <v>46</v>
      </c>
      <c r="D374" s="52">
        <v>49</v>
      </c>
      <c r="E374" s="48">
        <v>24</v>
      </c>
      <c r="F374" s="48">
        <f>D374*E374</f>
        <v>1176</v>
      </c>
      <c r="G374" s="46">
        <v>18</v>
      </c>
      <c r="H374" s="46">
        <f>D374*G374</f>
        <v>882</v>
      </c>
      <c r="I374" s="44">
        <f>F374-H374</f>
        <v>294</v>
      </c>
      <c r="J374" s="52">
        <v>572</v>
      </c>
      <c r="K374" s="51" t="s">
        <v>34</v>
      </c>
      <c r="L374" s="50" t="s">
        <v>25</v>
      </c>
    </row>
    <row r="375" spans="1:12" ht="12.75" x14ac:dyDescent="0.2">
      <c r="A375" s="53">
        <v>40077.080671296295</v>
      </c>
      <c r="B375" s="52">
        <v>4</v>
      </c>
      <c r="C375" s="51" t="s">
        <v>27</v>
      </c>
      <c r="D375" s="52">
        <v>77</v>
      </c>
      <c r="E375" s="48">
        <v>9</v>
      </c>
      <c r="F375" s="48">
        <f>D375*E375</f>
        <v>693</v>
      </c>
      <c r="G375" s="46">
        <v>7</v>
      </c>
      <c r="H375" s="46">
        <f>D375*G375</f>
        <v>539</v>
      </c>
      <c r="I375" s="44">
        <f>F375-H375</f>
        <v>154</v>
      </c>
      <c r="J375" s="52">
        <v>572</v>
      </c>
      <c r="K375" s="51" t="s">
        <v>34</v>
      </c>
      <c r="L375" s="50" t="s">
        <v>33</v>
      </c>
    </row>
    <row r="376" spans="1:12" ht="12.75" x14ac:dyDescent="0.2">
      <c r="A376" s="53">
        <v>40077.214826388888</v>
      </c>
      <c r="B376" s="52">
        <v>100</v>
      </c>
      <c r="C376" s="51" t="s">
        <v>45</v>
      </c>
      <c r="D376" s="52">
        <v>61</v>
      </c>
      <c r="E376" s="48">
        <v>8</v>
      </c>
      <c r="F376" s="48">
        <f>D376*E376</f>
        <v>488</v>
      </c>
      <c r="G376" s="46">
        <v>4</v>
      </c>
      <c r="H376" s="46">
        <f>D376*G376</f>
        <v>244</v>
      </c>
      <c r="I376" s="44">
        <f>F376-H376</f>
        <v>244</v>
      </c>
      <c r="J376" s="52">
        <v>14</v>
      </c>
      <c r="K376" s="51" t="s">
        <v>26</v>
      </c>
      <c r="L376" s="50" t="s">
        <v>33</v>
      </c>
    </row>
    <row r="377" spans="1:12" ht="12.75" x14ac:dyDescent="0.2">
      <c r="A377" s="53">
        <v>40077.349594907406</v>
      </c>
      <c r="B377" s="52">
        <v>16</v>
      </c>
      <c r="C377" s="51" t="s">
        <v>32</v>
      </c>
      <c r="D377" s="52">
        <v>24</v>
      </c>
      <c r="E377" s="48">
        <v>15</v>
      </c>
      <c r="F377" s="48">
        <f>D377*E377</f>
        <v>360</v>
      </c>
      <c r="G377" s="46">
        <v>14</v>
      </c>
      <c r="H377" s="46">
        <f>D377*G377</f>
        <v>336</v>
      </c>
      <c r="I377" s="44">
        <f>F377-H377</f>
        <v>24</v>
      </c>
      <c r="J377" s="52">
        <v>557</v>
      </c>
      <c r="K377" s="51" t="s">
        <v>48</v>
      </c>
      <c r="L377" s="50" t="s">
        <v>25</v>
      </c>
    </row>
    <row r="378" spans="1:12" ht="12.75" x14ac:dyDescent="0.2">
      <c r="A378" s="53">
        <v>40079.566712962966</v>
      </c>
      <c r="B378" s="52">
        <v>16</v>
      </c>
      <c r="C378" s="51" t="s">
        <v>32</v>
      </c>
      <c r="D378" s="52">
        <v>64</v>
      </c>
      <c r="E378" s="48">
        <v>15</v>
      </c>
      <c r="F378" s="48">
        <f>D378*E378</f>
        <v>960</v>
      </c>
      <c r="G378" s="46">
        <v>14</v>
      </c>
      <c r="H378" s="46">
        <f>D378*G378</f>
        <v>896</v>
      </c>
      <c r="I378" s="44">
        <f>F378-H378</f>
        <v>64</v>
      </c>
      <c r="J378" s="52">
        <v>95</v>
      </c>
      <c r="K378" s="51" t="s">
        <v>31</v>
      </c>
      <c r="L378" s="50" t="s">
        <v>25</v>
      </c>
    </row>
    <row r="379" spans="1:12" ht="12.75" x14ac:dyDescent="0.2">
      <c r="A379" s="53">
        <v>40080.195717592593</v>
      </c>
      <c r="B379" s="52">
        <v>4</v>
      </c>
      <c r="C379" s="51" t="s">
        <v>27</v>
      </c>
      <c r="D379" s="52">
        <v>37</v>
      </c>
      <c r="E379" s="48">
        <v>9</v>
      </c>
      <c r="F379" s="48">
        <f>D379*E379</f>
        <v>333</v>
      </c>
      <c r="G379" s="46">
        <v>7</v>
      </c>
      <c r="H379" s="46">
        <f>D379*G379</f>
        <v>259</v>
      </c>
      <c r="I379" s="44">
        <f>F379-H379</f>
        <v>74</v>
      </c>
      <c r="J379" s="52">
        <v>572</v>
      </c>
      <c r="K379" s="51" t="s">
        <v>34</v>
      </c>
      <c r="L379" s="50" t="s">
        <v>33</v>
      </c>
    </row>
    <row r="380" spans="1:12" ht="12.75" x14ac:dyDescent="0.2">
      <c r="A380" s="53">
        <v>40080.682511574072</v>
      </c>
      <c r="B380" s="52">
        <v>30</v>
      </c>
      <c r="C380" s="51" t="s">
        <v>39</v>
      </c>
      <c r="D380" s="52">
        <v>91</v>
      </c>
      <c r="E380" s="48">
        <v>12</v>
      </c>
      <c r="F380" s="48">
        <f>D380*E380</f>
        <v>1092</v>
      </c>
      <c r="G380" s="46">
        <v>8</v>
      </c>
      <c r="H380" s="46">
        <f>D380*G380</f>
        <v>728</v>
      </c>
      <c r="I380" s="44">
        <f>F380-H380</f>
        <v>364</v>
      </c>
      <c r="J380" s="52">
        <v>23</v>
      </c>
      <c r="K380" s="51" t="s">
        <v>42</v>
      </c>
      <c r="L380" s="50" t="s">
        <v>25</v>
      </c>
    </row>
    <row r="381" spans="1:12" ht="12.75" x14ac:dyDescent="0.2">
      <c r="A381" s="53">
        <v>40083.922175925924</v>
      </c>
      <c r="B381" s="52">
        <v>4</v>
      </c>
      <c r="C381" s="51" t="s">
        <v>27</v>
      </c>
      <c r="D381" s="52">
        <v>78</v>
      </c>
      <c r="E381" s="48">
        <v>9</v>
      </c>
      <c r="F381" s="48">
        <f>D381*E381</f>
        <v>702</v>
      </c>
      <c r="G381" s="46">
        <v>7</v>
      </c>
      <c r="H381" s="46">
        <f>D381*G381</f>
        <v>546</v>
      </c>
      <c r="I381" s="44">
        <f>F381-H381</f>
        <v>156</v>
      </c>
      <c r="J381" s="52">
        <v>14</v>
      </c>
      <c r="K381" s="51" t="s">
        <v>26</v>
      </c>
      <c r="L381" s="50" t="s">
        <v>33</v>
      </c>
    </row>
    <row r="382" spans="1:12" ht="12.75" x14ac:dyDescent="0.2">
      <c r="A382" s="53">
        <v>40085.47314814815</v>
      </c>
      <c r="B382" s="52">
        <v>30</v>
      </c>
      <c r="C382" s="51" t="s">
        <v>39</v>
      </c>
      <c r="D382" s="52">
        <v>95</v>
      </c>
      <c r="E382" s="48">
        <v>12</v>
      </c>
      <c r="F382" s="48">
        <f>D382*E382</f>
        <v>1140</v>
      </c>
      <c r="G382" s="46">
        <v>8</v>
      </c>
      <c r="H382" s="46">
        <f>D382*G382</f>
        <v>760</v>
      </c>
      <c r="I382" s="44">
        <f>F382-H382</f>
        <v>380</v>
      </c>
      <c r="J382" s="52">
        <v>23</v>
      </c>
      <c r="K382" s="51" t="s">
        <v>42</v>
      </c>
      <c r="L382" s="50" t="s">
        <v>25</v>
      </c>
    </row>
    <row r="383" spans="1:12" ht="12.75" x14ac:dyDescent="0.2">
      <c r="A383" s="53">
        <v>40086.131631944445</v>
      </c>
      <c r="B383" s="52">
        <v>30</v>
      </c>
      <c r="C383" s="51" t="s">
        <v>39</v>
      </c>
      <c r="D383" s="52">
        <v>46</v>
      </c>
      <c r="E383" s="48">
        <v>12</v>
      </c>
      <c r="F383" s="48">
        <f>D383*E383</f>
        <v>552</v>
      </c>
      <c r="G383" s="46">
        <v>8</v>
      </c>
      <c r="H383" s="46">
        <f>D383*G383</f>
        <v>368</v>
      </c>
      <c r="I383" s="44">
        <f>F383-H383</f>
        <v>184</v>
      </c>
      <c r="J383" s="52">
        <v>572</v>
      </c>
      <c r="K383" s="51" t="s">
        <v>34</v>
      </c>
      <c r="L383" s="50" t="s">
        <v>25</v>
      </c>
    </row>
    <row r="384" spans="1:12" ht="12.75" x14ac:dyDescent="0.2">
      <c r="A384" s="53">
        <v>40086.456724537034</v>
      </c>
      <c r="B384" s="52">
        <v>16</v>
      </c>
      <c r="C384" s="51" t="s">
        <v>32</v>
      </c>
      <c r="D384" s="52">
        <v>46</v>
      </c>
      <c r="E384" s="48">
        <v>15</v>
      </c>
      <c r="F384" s="48">
        <f>D384*E384</f>
        <v>690</v>
      </c>
      <c r="G384" s="46">
        <v>14</v>
      </c>
      <c r="H384" s="46">
        <f>D384*G384</f>
        <v>644</v>
      </c>
      <c r="I384" s="44">
        <f>F384-H384</f>
        <v>46</v>
      </c>
      <c r="J384" s="52">
        <v>557</v>
      </c>
      <c r="K384" s="51" t="s">
        <v>48</v>
      </c>
      <c r="L384" s="50" t="s">
        <v>25</v>
      </c>
    </row>
    <row r="385" spans="1:12" ht="12.75" x14ac:dyDescent="0.2">
      <c r="A385" s="53">
        <v>40086.729953703703</v>
      </c>
      <c r="B385" s="52">
        <v>100</v>
      </c>
      <c r="C385" s="51" t="s">
        <v>45</v>
      </c>
      <c r="D385" s="52">
        <v>65</v>
      </c>
      <c r="E385" s="48">
        <v>8</v>
      </c>
      <c r="F385" s="48">
        <f>D385*E385</f>
        <v>520</v>
      </c>
      <c r="G385" s="46">
        <v>4</v>
      </c>
      <c r="H385" s="46">
        <f>D385*G385</f>
        <v>260</v>
      </c>
      <c r="I385" s="44">
        <f>F385-H385</f>
        <v>260</v>
      </c>
      <c r="J385" s="52">
        <v>846</v>
      </c>
      <c r="K385" s="51" t="s">
        <v>40</v>
      </c>
      <c r="L385" s="50" t="s">
        <v>38</v>
      </c>
    </row>
    <row r="386" spans="1:12" ht="12.75" x14ac:dyDescent="0.2">
      <c r="A386" s="53">
        <v>40086.751168981478</v>
      </c>
      <c r="B386" s="52">
        <v>31</v>
      </c>
      <c r="C386" s="51" t="s">
        <v>29</v>
      </c>
      <c r="D386" s="52">
        <v>25</v>
      </c>
      <c r="E386" s="48">
        <v>21</v>
      </c>
      <c r="F386" s="48">
        <f>D386*E386</f>
        <v>525</v>
      </c>
      <c r="G386" s="46">
        <v>12</v>
      </c>
      <c r="H386" s="46">
        <f>D386*G386</f>
        <v>300</v>
      </c>
      <c r="I386" s="44">
        <f>F386-H386</f>
        <v>225</v>
      </c>
      <c r="J386" s="52">
        <v>572</v>
      </c>
      <c r="K386" s="51" t="s">
        <v>34</v>
      </c>
      <c r="L386" s="50" t="s">
        <v>25</v>
      </c>
    </row>
    <row r="387" spans="1:12" ht="12.75" x14ac:dyDescent="0.2">
      <c r="A387" s="53">
        <v>40088.047939814816</v>
      </c>
      <c r="B387" s="52">
        <v>98</v>
      </c>
      <c r="C387" s="51" t="s">
        <v>37</v>
      </c>
      <c r="D387" s="52">
        <v>60</v>
      </c>
      <c r="E387" s="48">
        <v>18</v>
      </c>
      <c r="F387" s="48">
        <f>D387*E387</f>
        <v>1080</v>
      </c>
      <c r="G387" s="46">
        <v>8</v>
      </c>
      <c r="H387" s="46">
        <f>D387*G387</f>
        <v>480</v>
      </c>
      <c r="I387" s="44">
        <f>F387-H387</f>
        <v>600</v>
      </c>
      <c r="J387" s="52">
        <v>6</v>
      </c>
      <c r="K387" s="51" t="s">
        <v>35</v>
      </c>
      <c r="L387" s="50" t="s">
        <v>33</v>
      </c>
    </row>
    <row r="388" spans="1:12" ht="12.75" x14ac:dyDescent="0.2">
      <c r="A388" s="53">
        <v>40088.49391203704</v>
      </c>
      <c r="B388" s="52">
        <v>31</v>
      </c>
      <c r="C388" s="51" t="s">
        <v>29</v>
      </c>
      <c r="D388" s="52">
        <v>78</v>
      </c>
      <c r="E388" s="48">
        <v>21</v>
      </c>
      <c r="F388" s="48">
        <f>D388*E388</f>
        <v>1638</v>
      </c>
      <c r="G388" s="46">
        <v>12</v>
      </c>
      <c r="H388" s="46">
        <f>D388*G388</f>
        <v>936</v>
      </c>
      <c r="I388" s="44">
        <f>F388-H388</f>
        <v>702</v>
      </c>
      <c r="J388" s="52">
        <v>572</v>
      </c>
      <c r="K388" s="51" t="s">
        <v>34</v>
      </c>
      <c r="L388" s="50" t="s">
        <v>33</v>
      </c>
    </row>
    <row r="389" spans="1:12" ht="12.75" x14ac:dyDescent="0.2">
      <c r="A389" s="53">
        <v>40090.815775462965</v>
      </c>
      <c r="B389" s="52">
        <v>16</v>
      </c>
      <c r="C389" s="51" t="s">
        <v>32</v>
      </c>
      <c r="D389" s="52">
        <v>36</v>
      </c>
      <c r="E389" s="48">
        <v>15</v>
      </c>
      <c r="F389" s="48">
        <f>D389*E389</f>
        <v>540</v>
      </c>
      <c r="G389" s="46">
        <v>14</v>
      </c>
      <c r="H389" s="46">
        <f>D389*G389</f>
        <v>504</v>
      </c>
      <c r="I389" s="44">
        <f>F389-H389</f>
        <v>36</v>
      </c>
      <c r="J389" s="52">
        <v>686</v>
      </c>
      <c r="K389" s="51" t="s">
        <v>28</v>
      </c>
      <c r="L389" s="50" t="s">
        <v>33</v>
      </c>
    </row>
    <row r="390" spans="1:12" ht="12.75" x14ac:dyDescent="0.2">
      <c r="A390" s="53">
        <v>40091.289560185185</v>
      </c>
      <c r="B390" s="52">
        <v>22</v>
      </c>
      <c r="C390" s="51" t="s">
        <v>46</v>
      </c>
      <c r="D390" s="52">
        <v>36</v>
      </c>
      <c r="E390" s="48">
        <v>24</v>
      </c>
      <c r="F390" s="48">
        <f>D390*E390</f>
        <v>864</v>
      </c>
      <c r="G390" s="46">
        <v>18</v>
      </c>
      <c r="H390" s="46">
        <f>D390*G390</f>
        <v>648</v>
      </c>
      <c r="I390" s="44">
        <f>F390-H390</f>
        <v>216</v>
      </c>
      <c r="J390" s="52">
        <v>95</v>
      </c>
      <c r="K390" s="51" t="s">
        <v>31</v>
      </c>
      <c r="L390" s="50" t="s">
        <v>38</v>
      </c>
    </row>
    <row r="391" spans="1:12" ht="12.75" x14ac:dyDescent="0.2">
      <c r="A391" s="53">
        <v>40091.507777777777</v>
      </c>
      <c r="B391" s="52">
        <v>4</v>
      </c>
      <c r="C391" s="51" t="s">
        <v>27</v>
      </c>
      <c r="D391" s="52">
        <v>75</v>
      </c>
      <c r="E391" s="48">
        <v>9</v>
      </c>
      <c r="F391" s="48">
        <f>D391*E391</f>
        <v>675</v>
      </c>
      <c r="G391" s="46">
        <v>7</v>
      </c>
      <c r="H391" s="46">
        <f>D391*G391</f>
        <v>525</v>
      </c>
      <c r="I391" s="44">
        <f>F391-H391</f>
        <v>150</v>
      </c>
      <c r="J391" s="52">
        <v>6</v>
      </c>
      <c r="K391" s="51" t="s">
        <v>35</v>
      </c>
      <c r="L391" s="50" t="s">
        <v>25</v>
      </c>
    </row>
    <row r="392" spans="1:12" ht="12.75" x14ac:dyDescent="0.2">
      <c r="A392" s="53">
        <v>40092.272013888891</v>
      </c>
      <c r="B392" s="52">
        <v>16</v>
      </c>
      <c r="C392" s="51" t="s">
        <v>32</v>
      </c>
      <c r="D392" s="52">
        <v>91</v>
      </c>
      <c r="E392" s="48">
        <v>15</v>
      </c>
      <c r="F392" s="48">
        <f>D392*E392</f>
        <v>1365</v>
      </c>
      <c r="G392" s="46">
        <v>14</v>
      </c>
      <c r="H392" s="46">
        <f>D392*G392</f>
        <v>1274</v>
      </c>
      <c r="I392" s="44">
        <f>F392-H392</f>
        <v>91</v>
      </c>
      <c r="J392" s="52">
        <v>14</v>
      </c>
      <c r="K392" s="51" t="s">
        <v>26</v>
      </c>
      <c r="L392" s="50" t="s">
        <v>25</v>
      </c>
    </row>
    <row r="393" spans="1:12" ht="12.75" x14ac:dyDescent="0.2">
      <c r="A393" s="53">
        <v>40093.469756944447</v>
      </c>
      <c r="B393" s="52">
        <v>4</v>
      </c>
      <c r="C393" s="51" t="s">
        <v>27</v>
      </c>
      <c r="D393" s="52">
        <v>74</v>
      </c>
      <c r="E393" s="48">
        <v>9</v>
      </c>
      <c r="F393" s="48">
        <f>D393*E393</f>
        <v>666</v>
      </c>
      <c r="G393" s="46">
        <v>7</v>
      </c>
      <c r="H393" s="46">
        <f>D393*G393</f>
        <v>518</v>
      </c>
      <c r="I393" s="44">
        <f>F393-H393</f>
        <v>148</v>
      </c>
      <c r="J393" s="52">
        <v>23</v>
      </c>
      <c r="K393" s="51" t="s">
        <v>42</v>
      </c>
      <c r="L393" s="50" t="s">
        <v>25</v>
      </c>
    </row>
    <row r="394" spans="1:12" ht="12.75" x14ac:dyDescent="0.2">
      <c r="A394" s="53">
        <v>40094.127314814818</v>
      </c>
      <c r="B394" s="52">
        <v>16</v>
      </c>
      <c r="C394" s="51" t="s">
        <v>32</v>
      </c>
      <c r="D394" s="52">
        <v>5</v>
      </c>
      <c r="E394" s="48">
        <v>15</v>
      </c>
      <c r="F394" s="48">
        <f>D394*E394</f>
        <v>75</v>
      </c>
      <c r="G394" s="46">
        <v>14</v>
      </c>
      <c r="H394" s="46">
        <f>D394*G394</f>
        <v>70</v>
      </c>
      <c r="I394" s="44">
        <f>F394-H394</f>
        <v>5</v>
      </c>
      <c r="J394" s="52">
        <v>6</v>
      </c>
      <c r="K394" s="51" t="s">
        <v>35</v>
      </c>
      <c r="L394" s="50" t="s">
        <v>25</v>
      </c>
    </row>
    <row r="395" spans="1:12" ht="12.75" x14ac:dyDescent="0.2">
      <c r="A395" s="53">
        <v>40095.496041666665</v>
      </c>
      <c r="B395" s="52">
        <v>100</v>
      </c>
      <c r="C395" s="51" t="s">
        <v>45</v>
      </c>
      <c r="D395" s="52">
        <v>43</v>
      </c>
      <c r="E395" s="48">
        <v>8</v>
      </c>
      <c r="F395" s="48">
        <f>D395*E395</f>
        <v>344</v>
      </c>
      <c r="G395" s="46">
        <v>4</v>
      </c>
      <c r="H395" s="46">
        <f>D395*G395</f>
        <v>172</v>
      </c>
      <c r="I395" s="44">
        <f>F395-H395</f>
        <v>172</v>
      </c>
      <c r="J395" s="52">
        <v>14</v>
      </c>
      <c r="K395" s="51" t="s">
        <v>26</v>
      </c>
      <c r="L395" s="50" t="s">
        <v>33</v>
      </c>
    </row>
    <row r="396" spans="1:12" ht="12.75" x14ac:dyDescent="0.2">
      <c r="A396" s="53">
        <v>40095.653900462959</v>
      </c>
      <c r="B396" s="52">
        <v>30</v>
      </c>
      <c r="C396" s="51" t="s">
        <v>39</v>
      </c>
      <c r="D396" s="52">
        <v>94</v>
      </c>
      <c r="E396" s="48">
        <v>12</v>
      </c>
      <c r="F396" s="48">
        <f>D396*E396</f>
        <v>1128</v>
      </c>
      <c r="G396" s="46">
        <v>8</v>
      </c>
      <c r="H396" s="46">
        <f>D396*G396</f>
        <v>752</v>
      </c>
      <c r="I396" s="44">
        <f>F396-H396</f>
        <v>376</v>
      </c>
      <c r="J396" s="52">
        <v>572</v>
      </c>
      <c r="K396" s="51" t="s">
        <v>34</v>
      </c>
      <c r="L396" s="50" t="s">
        <v>38</v>
      </c>
    </row>
    <row r="397" spans="1:12" ht="12.75" x14ac:dyDescent="0.2">
      <c r="A397" s="53">
        <v>40095.761469907404</v>
      </c>
      <c r="B397" s="52">
        <v>31</v>
      </c>
      <c r="C397" s="51" t="s">
        <v>29</v>
      </c>
      <c r="D397" s="52">
        <v>57</v>
      </c>
      <c r="E397" s="48">
        <v>21</v>
      </c>
      <c r="F397" s="48">
        <f>D397*E397</f>
        <v>1197</v>
      </c>
      <c r="G397" s="46">
        <v>12</v>
      </c>
      <c r="H397" s="46">
        <f>D397*G397</f>
        <v>684</v>
      </c>
      <c r="I397" s="44">
        <f>F397-H397</f>
        <v>513</v>
      </c>
      <c r="J397" s="52">
        <v>686</v>
      </c>
      <c r="K397" s="51" t="s">
        <v>28</v>
      </c>
      <c r="L397" s="50" t="s">
        <v>33</v>
      </c>
    </row>
    <row r="398" spans="1:12" ht="12.75" x14ac:dyDescent="0.2">
      <c r="A398" s="53">
        <v>40097.00712962963</v>
      </c>
      <c r="B398" s="52">
        <v>100</v>
      </c>
      <c r="C398" s="51" t="s">
        <v>45</v>
      </c>
      <c r="D398" s="52">
        <v>69</v>
      </c>
      <c r="E398" s="48">
        <v>8</v>
      </c>
      <c r="F398" s="48">
        <f>D398*E398</f>
        <v>552</v>
      </c>
      <c r="G398" s="46">
        <v>4</v>
      </c>
      <c r="H398" s="46">
        <f>D398*G398</f>
        <v>276</v>
      </c>
      <c r="I398" s="44">
        <f>F398-H398</f>
        <v>276</v>
      </c>
      <c r="J398" s="52">
        <v>6</v>
      </c>
      <c r="K398" s="51" t="s">
        <v>35</v>
      </c>
      <c r="L398" s="50" t="s">
        <v>33</v>
      </c>
    </row>
    <row r="399" spans="1:12" ht="12.75" x14ac:dyDescent="0.2">
      <c r="A399" s="53">
        <v>40098.009131944447</v>
      </c>
      <c r="B399" s="52">
        <v>4</v>
      </c>
      <c r="C399" s="51" t="s">
        <v>27</v>
      </c>
      <c r="D399" s="52">
        <v>37</v>
      </c>
      <c r="E399" s="48">
        <v>9</v>
      </c>
      <c r="F399" s="48">
        <f>D399*E399</f>
        <v>333</v>
      </c>
      <c r="G399" s="46">
        <v>7</v>
      </c>
      <c r="H399" s="46">
        <f>D399*G399</f>
        <v>259</v>
      </c>
      <c r="I399" s="44">
        <f>F399-H399</f>
        <v>74</v>
      </c>
      <c r="J399" s="52">
        <v>846</v>
      </c>
      <c r="K399" s="51" t="s">
        <v>40</v>
      </c>
      <c r="L399" s="50" t="s">
        <v>25</v>
      </c>
    </row>
    <row r="400" spans="1:12" ht="12.75" x14ac:dyDescent="0.2">
      <c r="A400" s="53">
        <v>40099.728356481479</v>
      </c>
      <c r="B400" s="52">
        <v>16</v>
      </c>
      <c r="C400" s="51" t="s">
        <v>32</v>
      </c>
      <c r="D400" s="52">
        <v>90</v>
      </c>
      <c r="E400" s="48">
        <v>15</v>
      </c>
      <c r="F400" s="48">
        <f>D400*E400</f>
        <v>1350</v>
      </c>
      <c r="G400" s="46">
        <v>14</v>
      </c>
      <c r="H400" s="46">
        <f>D400*G400</f>
        <v>1260</v>
      </c>
      <c r="I400" s="44">
        <f>F400-H400</f>
        <v>90</v>
      </c>
      <c r="J400" s="52">
        <v>572</v>
      </c>
      <c r="K400" s="51" t="s">
        <v>34</v>
      </c>
      <c r="L400" s="50" t="s">
        <v>25</v>
      </c>
    </row>
    <row r="401" spans="1:12" ht="12.75" x14ac:dyDescent="0.2">
      <c r="A401" s="53">
        <v>40100.033807870372</v>
      </c>
      <c r="B401" s="52">
        <v>31</v>
      </c>
      <c r="C401" s="51" t="s">
        <v>29</v>
      </c>
      <c r="D401" s="52">
        <v>7</v>
      </c>
      <c r="E401" s="48">
        <v>21</v>
      </c>
      <c r="F401" s="48">
        <f>D401*E401</f>
        <v>147</v>
      </c>
      <c r="G401" s="46">
        <v>12</v>
      </c>
      <c r="H401" s="46">
        <f>D401*G401</f>
        <v>84</v>
      </c>
      <c r="I401" s="44">
        <f>F401-H401</f>
        <v>63</v>
      </c>
      <c r="J401" s="52">
        <v>846</v>
      </c>
      <c r="K401" s="51" t="s">
        <v>40</v>
      </c>
      <c r="L401" s="50" t="s">
        <v>38</v>
      </c>
    </row>
    <row r="402" spans="1:12" ht="12.75" x14ac:dyDescent="0.2">
      <c r="A402" s="53">
        <v>40100.131782407407</v>
      </c>
      <c r="B402" s="52">
        <v>2</v>
      </c>
      <c r="C402" s="51" t="s">
        <v>30</v>
      </c>
      <c r="D402" s="52">
        <v>72</v>
      </c>
      <c r="E402" s="48">
        <v>12</v>
      </c>
      <c r="F402" s="48">
        <f>D402*E402</f>
        <v>864</v>
      </c>
      <c r="G402" s="46">
        <v>6</v>
      </c>
      <c r="H402" s="46">
        <f>D402*G402</f>
        <v>432</v>
      </c>
      <c r="I402" s="44">
        <f>F402-H402</f>
        <v>432</v>
      </c>
      <c r="J402" s="52">
        <v>686</v>
      </c>
      <c r="K402" s="51" t="s">
        <v>28</v>
      </c>
      <c r="L402" s="50" t="s">
        <v>33</v>
      </c>
    </row>
    <row r="403" spans="1:12" ht="12.75" x14ac:dyDescent="0.2">
      <c r="A403" s="53">
        <v>40101.051099537035</v>
      </c>
      <c r="B403" s="52">
        <v>85</v>
      </c>
      <c r="C403" s="51" t="s">
        <v>49</v>
      </c>
      <c r="D403" s="52">
        <v>45</v>
      </c>
      <c r="E403" s="48">
        <v>53</v>
      </c>
      <c r="F403" s="48">
        <f>D403*E403</f>
        <v>2385</v>
      </c>
      <c r="G403" s="46">
        <v>35</v>
      </c>
      <c r="H403" s="46">
        <f>D403*G403</f>
        <v>1575</v>
      </c>
      <c r="I403" s="44">
        <f>F403-H403</f>
        <v>810</v>
      </c>
      <c r="J403" s="52">
        <v>14</v>
      </c>
      <c r="K403" s="51" t="s">
        <v>26</v>
      </c>
      <c r="L403" s="50" t="s">
        <v>33</v>
      </c>
    </row>
    <row r="404" spans="1:12" ht="12.75" x14ac:dyDescent="0.2">
      <c r="A404" s="53">
        <v>40101.410150462965</v>
      </c>
      <c r="B404" s="52">
        <v>6</v>
      </c>
      <c r="C404" s="51" t="s">
        <v>43</v>
      </c>
      <c r="D404" s="52">
        <v>52</v>
      </c>
      <c r="E404" s="48">
        <v>55</v>
      </c>
      <c r="F404" s="48">
        <f>D404*E404</f>
        <v>2860</v>
      </c>
      <c r="G404" s="46">
        <v>25</v>
      </c>
      <c r="H404" s="46">
        <f>D404*G404</f>
        <v>1300</v>
      </c>
      <c r="I404" s="44">
        <f>F404-H404</f>
        <v>1560</v>
      </c>
      <c r="J404" s="52">
        <v>14</v>
      </c>
      <c r="K404" s="51" t="s">
        <v>26</v>
      </c>
      <c r="L404" s="50" t="s">
        <v>25</v>
      </c>
    </row>
    <row r="405" spans="1:12" ht="12.75" x14ac:dyDescent="0.2">
      <c r="A405" s="53">
        <v>40103.022488425922</v>
      </c>
      <c r="B405" s="52">
        <v>16</v>
      </c>
      <c r="C405" s="51" t="s">
        <v>32</v>
      </c>
      <c r="D405" s="52">
        <v>92</v>
      </c>
      <c r="E405" s="48">
        <v>15</v>
      </c>
      <c r="F405" s="48">
        <f>D405*E405</f>
        <v>1380</v>
      </c>
      <c r="G405" s="46">
        <v>14</v>
      </c>
      <c r="H405" s="46">
        <f>D405*G405</f>
        <v>1288</v>
      </c>
      <c r="I405" s="44">
        <f>F405-H405</f>
        <v>92</v>
      </c>
      <c r="J405" s="52">
        <v>95</v>
      </c>
      <c r="K405" s="51" t="s">
        <v>31</v>
      </c>
      <c r="L405" s="50" t="s">
        <v>25</v>
      </c>
    </row>
    <row r="406" spans="1:12" ht="12.75" x14ac:dyDescent="0.2">
      <c r="A406" s="53">
        <v>40103.624085648145</v>
      </c>
      <c r="B406" s="52">
        <v>100</v>
      </c>
      <c r="C406" s="51" t="s">
        <v>45</v>
      </c>
      <c r="D406" s="52">
        <v>55</v>
      </c>
      <c r="E406" s="48">
        <v>8</v>
      </c>
      <c r="F406" s="48">
        <f>D406*E406</f>
        <v>440</v>
      </c>
      <c r="G406" s="46">
        <v>4</v>
      </c>
      <c r="H406" s="46">
        <f>D406*G406</f>
        <v>220</v>
      </c>
      <c r="I406" s="44">
        <f>F406-H406</f>
        <v>220</v>
      </c>
      <c r="J406" s="52">
        <v>572</v>
      </c>
      <c r="K406" s="51" t="s">
        <v>34</v>
      </c>
      <c r="L406" s="50" t="s">
        <v>25</v>
      </c>
    </row>
    <row r="407" spans="1:12" ht="12.75" x14ac:dyDescent="0.2">
      <c r="A407" s="53">
        <v>40104.27547453704</v>
      </c>
      <c r="B407" s="52">
        <v>31</v>
      </c>
      <c r="C407" s="51" t="s">
        <v>29</v>
      </c>
      <c r="D407" s="52">
        <v>72</v>
      </c>
      <c r="E407" s="48">
        <v>21</v>
      </c>
      <c r="F407" s="48">
        <f>D407*E407</f>
        <v>1512</v>
      </c>
      <c r="G407" s="46">
        <v>12</v>
      </c>
      <c r="H407" s="46">
        <f>D407*G407</f>
        <v>864</v>
      </c>
      <c r="I407" s="44">
        <f>F407-H407</f>
        <v>648</v>
      </c>
      <c r="J407" s="52">
        <v>95</v>
      </c>
      <c r="K407" s="51" t="s">
        <v>31</v>
      </c>
      <c r="L407" s="50" t="s">
        <v>38</v>
      </c>
    </row>
    <row r="408" spans="1:12" ht="12.75" x14ac:dyDescent="0.2">
      <c r="A408" s="53">
        <v>40105.273819444446</v>
      </c>
      <c r="B408" s="52">
        <v>31</v>
      </c>
      <c r="C408" s="51" t="s">
        <v>29</v>
      </c>
      <c r="D408" s="52">
        <v>66</v>
      </c>
      <c r="E408" s="48">
        <v>21</v>
      </c>
      <c r="F408" s="48">
        <f>D408*E408</f>
        <v>1386</v>
      </c>
      <c r="G408" s="46">
        <v>12</v>
      </c>
      <c r="H408" s="46">
        <f>D408*G408</f>
        <v>792</v>
      </c>
      <c r="I408" s="44">
        <f>F408-H408</f>
        <v>594</v>
      </c>
      <c r="J408" s="52">
        <v>6</v>
      </c>
      <c r="K408" s="51" t="s">
        <v>35</v>
      </c>
      <c r="L408" s="50" t="s">
        <v>33</v>
      </c>
    </row>
    <row r="409" spans="1:12" ht="12.75" x14ac:dyDescent="0.2">
      <c r="A409" s="53">
        <v>40106.018935185188</v>
      </c>
      <c r="B409" s="52">
        <v>22</v>
      </c>
      <c r="C409" s="51" t="s">
        <v>46</v>
      </c>
      <c r="D409" s="52">
        <v>27</v>
      </c>
      <c r="E409" s="48">
        <v>24</v>
      </c>
      <c r="F409" s="48">
        <f>D409*E409</f>
        <v>648</v>
      </c>
      <c r="G409" s="46">
        <v>18</v>
      </c>
      <c r="H409" s="46">
        <f>D409*G409</f>
        <v>486</v>
      </c>
      <c r="I409" s="44">
        <f>F409-H409</f>
        <v>162</v>
      </c>
      <c r="J409" s="52">
        <v>686</v>
      </c>
      <c r="K409" s="51" t="s">
        <v>28</v>
      </c>
      <c r="L409" s="50" t="s">
        <v>25</v>
      </c>
    </row>
    <row r="410" spans="1:12" ht="12.75" x14ac:dyDescent="0.2">
      <c r="A410" s="53">
        <v>40106.52685185185</v>
      </c>
      <c r="B410" s="52">
        <v>31</v>
      </c>
      <c r="C410" s="51" t="s">
        <v>29</v>
      </c>
      <c r="D410" s="52">
        <v>86</v>
      </c>
      <c r="E410" s="48">
        <v>21</v>
      </c>
      <c r="F410" s="48">
        <f>D410*E410</f>
        <v>1806</v>
      </c>
      <c r="G410" s="46">
        <v>12</v>
      </c>
      <c r="H410" s="46">
        <f>D410*G410</f>
        <v>1032</v>
      </c>
      <c r="I410" s="44">
        <f>F410-H410</f>
        <v>774</v>
      </c>
      <c r="J410" s="52">
        <v>14</v>
      </c>
      <c r="K410" s="51" t="s">
        <v>26</v>
      </c>
      <c r="L410" s="50" t="s">
        <v>33</v>
      </c>
    </row>
    <row r="411" spans="1:12" ht="12.75" x14ac:dyDescent="0.2">
      <c r="A411" s="53">
        <v>40106.714918981481</v>
      </c>
      <c r="B411" s="52">
        <v>4</v>
      </c>
      <c r="C411" s="51" t="s">
        <v>27</v>
      </c>
      <c r="D411" s="52">
        <v>57</v>
      </c>
      <c r="E411" s="48">
        <v>9</v>
      </c>
      <c r="F411" s="48">
        <f>D411*E411</f>
        <v>513</v>
      </c>
      <c r="G411" s="46">
        <v>7</v>
      </c>
      <c r="H411" s="46">
        <f>D411*G411</f>
        <v>399</v>
      </c>
      <c r="I411" s="44">
        <f>F411-H411</f>
        <v>114</v>
      </c>
      <c r="J411" s="52">
        <v>572</v>
      </c>
      <c r="K411" s="51" t="s">
        <v>34</v>
      </c>
      <c r="L411" s="50" t="s">
        <v>25</v>
      </c>
    </row>
    <row r="412" spans="1:12" ht="12.75" x14ac:dyDescent="0.2">
      <c r="A412" s="53">
        <v>40108.058958333335</v>
      </c>
      <c r="B412" s="52">
        <v>19</v>
      </c>
      <c r="C412" s="51" t="s">
        <v>47</v>
      </c>
      <c r="D412" s="52">
        <v>49</v>
      </c>
      <c r="E412" s="48">
        <v>36</v>
      </c>
      <c r="F412" s="48">
        <f>D412*E412</f>
        <v>1764</v>
      </c>
      <c r="G412" s="46">
        <v>25</v>
      </c>
      <c r="H412" s="46">
        <f>D412*G412</f>
        <v>1225</v>
      </c>
      <c r="I412" s="44">
        <f>F412-H412</f>
        <v>539</v>
      </c>
      <c r="J412" s="52">
        <v>14</v>
      </c>
      <c r="K412" s="51" t="s">
        <v>26</v>
      </c>
      <c r="L412" s="50" t="s">
        <v>25</v>
      </c>
    </row>
    <row r="413" spans="1:12" ht="12.75" x14ac:dyDescent="0.2">
      <c r="A413" s="53">
        <v>40109.908935185187</v>
      </c>
      <c r="B413" s="52">
        <v>100</v>
      </c>
      <c r="C413" s="51" t="s">
        <v>45</v>
      </c>
      <c r="D413" s="52">
        <v>33</v>
      </c>
      <c r="E413" s="48">
        <v>8</v>
      </c>
      <c r="F413" s="48">
        <f>D413*E413</f>
        <v>264</v>
      </c>
      <c r="G413" s="46">
        <v>4</v>
      </c>
      <c r="H413" s="46">
        <f>D413*G413</f>
        <v>132</v>
      </c>
      <c r="I413" s="44">
        <f>F413-H413</f>
        <v>132</v>
      </c>
      <c r="J413" s="52">
        <v>572</v>
      </c>
      <c r="K413" s="51" t="s">
        <v>34</v>
      </c>
      <c r="L413" s="50" t="s">
        <v>33</v>
      </c>
    </row>
    <row r="414" spans="1:12" ht="12.75" x14ac:dyDescent="0.2">
      <c r="A414" s="53">
        <v>40110.006354166668</v>
      </c>
      <c r="B414" s="52">
        <v>22</v>
      </c>
      <c r="C414" s="51" t="s">
        <v>46</v>
      </c>
      <c r="D414" s="52">
        <v>48</v>
      </c>
      <c r="E414" s="48">
        <v>24</v>
      </c>
      <c r="F414" s="48">
        <f>D414*E414</f>
        <v>1152</v>
      </c>
      <c r="G414" s="46">
        <v>18</v>
      </c>
      <c r="H414" s="46">
        <f>D414*G414</f>
        <v>864</v>
      </c>
      <c r="I414" s="44">
        <f>F414-H414</f>
        <v>288</v>
      </c>
      <c r="J414" s="52">
        <v>14</v>
      </c>
      <c r="K414" s="51" t="s">
        <v>26</v>
      </c>
      <c r="L414" s="50" t="s">
        <v>25</v>
      </c>
    </row>
    <row r="415" spans="1:12" ht="12.75" x14ac:dyDescent="0.2">
      <c r="A415" s="53">
        <v>40110.106157407405</v>
      </c>
      <c r="B415" s="52">
        <v>22</v>
      </c>
      <c r="C415" s="51" t="s">
        <v>46</v>
      </c>
      <c r="D415" s="52">
        <v>97</v>
      </c>
      <c r="E415" s="48">
        <v>24</v>
      </c>
      <c r="F415" s="48">
        <f>D415*E415</f>
        <v>2328</v>
      </c>
      <c r="G415" s="46">
        <v>18</v>
      </c>
      <c r="H415" s="46">
        <f>D415*G415</f>
        <v>1746</v>
      </c>
      <c r="I415" s="44">
        <f>F415-H415</f>
        <v>582</v>
      </c>
      <c r="J415" s="52">
        <v>572</v>
      </c>
      <c r="K415" s="51" t="s">
        <v>34</v>
      </c>
      <c r="L415" s="50" t="s">
        <v>25</v>
      </c>
    </row>
    <row r="416" spans="1:12" ht="12.75" x14ac:dyDescent="0.2">
      <c r="A416" s="53">
        <v>40110.487604166665</v>
      </c>
      <c r="B416" s="52">
        <v>4</v>
      </c>
      <c r="C416" s="51" t="s">
        <v>27</v>
      </c>
      <c r="D416" s="52">
        <v>67</v>
      </c>
      <c r="E416" s="48">
        <v>9</v>
      </c>
      <c r="F416" s="48">
        <f>D416*E416</f>
        <v>603</v>
      </c>
      <c r="G416" s="46">
        <v>7</v>
      </c>
      <c r="H416" s="46">
        <f>D416*G416</f>
        <v>469</v>
      </c>
      <c r="I416" s="44">
        <f>F416-H416</f>
        <v>134</v>
      </c>
      <c r="J416" s="52">
        <v>572</v>
      </c>
      <c r="K416" s="51" t="s">
        <v>34</v>
      </c>
      <c r="L416" s="50" t="s">
        <v>25</v>
      </c>
    </row>
    <row r="417" spans="1:12" ht="12.75" x14ac:dyDescent="0.2">
      <c r="A417" s="53">
        <v>40111.022210648145</v>
      </c>
      <c r="B417" s="52">
        <v>39</v>
      </c>
      <c r="C417" s="51" t="s">
        <v>41</v>
      </c>
      <c r="D417" s="52">
        <v>58</v>
      </c>
      <c r="E417" s="48">
        <v>33</v>
      </c>
      <c r="F417" s="48">
        <f>D417*E417</f>
        <v>1914</v>
      </c>
      <c r="G417" s="46">
        <v>28</v>
      </c>
      <c r="H417" s="46">
        <f>D417*G417</f>
        <v>1624</v>
      </c>
      <c r="I417" s="44">
        <f>F417-H417</f>
        <v>290</v>
      </c>
      <c r="J417" s="52">
        <v>233</v>
      </c>
      <c r="K417" s="51" t="s">
        <v>36</v>
      </c>
      <c r="L417" s="50" t="s">
        <v>33</v>
      </c>
    </row>
    <row r="418" spans="1:12" ht="12.75" x14ac:dyDescent="0.2">
      <c r="A418" s="53">
        <v>40111.464687500003</v>
      </c>
      <c r="B418" s="52">
        <v>31</v>
      </c>
      <c r="C418" s="51" t="s">
        <v>29</v>
      </c>
      <c r="D418" s="52">
        <v>75</v>
      </c>
      <c r="E418" s="48">
        <v>21</v>
      </c>
      <c r="F418" s="48">
        <f>D418*E418</f>
        <v>1575</v>
      </c>
      <c r="G418" s="46">
        <v>12</v>
      </c>
      <c r="H418" s="46">
        <f>D418*G418</f>
        <v>900</v>
      </c>
      <c r="I418" s="44">
        <f>F418-H418</f>
        <v>675</v>
      </c>
      <c r="J418" s="52">
        <v>6</v>
      </c>
      <c r="K418" s="51" t="s">
        <v>35</v>
      </c>
      <c r="L418" s="50" t="s">
        <v>25</v>
      </c>
    </row>
    <row r="419" spans="1:12" ht="12.75" x14ac:dyDescent="0.2">
      <c r="A419" s="53">
        <v>40111.537442129629</v>
      </c>
      <c r="B419" s="52">
        <v>6</v>
      </c>
      <c r="C419" s="51" t="s">
        <v>43</v>
      </c>
      <c r="D419" s="52">
        <v>41</v>
      </c>
      <c r="E419" s="48">
        <v>55</v>
      </c>
      <c r="F419" s="48">
        <f>D419*E419</f>
        <v>2255</v>
      </c>
      <c r="G419" s="46">
        <v>25</v>
      </c>
      <c r="H419" s="46">
        <f>D419*G419</f>
        <v>1025</v>
      </c>
      <c r="I419" s="44">
        <f>F419-H419</f>
        <v>1230</v>
      </c>
      <c r="J419" s="52">
        <v>14</v>
      </c>
      <c r="K419" s="51" t="s">
        <v>26</v>
      </c>
      <c r="L419" s="50" t="s">
        <v>25</v>
      </c>
    </row>
    <row r="420" spans="1:12" ht="12.75" x14ac:dyDescent="0.2">
      <c r="A420" s="53">
        <v>40113.649745370371</v>
      </c>
      <c r="B420" s="52">
        <v>4</v>
      </c>
      <c r="C420" s="51" t="s">
        <v>27</v>
      </c>
      <c r="D420" s="52">
        <v>83</v>
      </c>
      <c r="E420" s="48">
        <v>9</v>
      </c>
      <c r="F420" s="48">
        <f>D420*E420</f>
        <v>747</v>
      </c>
      <c r="G420" s="46">
        <v>7</v>
      </c>
      <c r="H420" s="46">
        <f>D420*G420</f>
        <v>581</v>
      </c>
      <c r="I420" s="44">
        <f>F420-H420</f>
        <v>166</v>
      </c>
      <c r="J420" s="52">
        <v>233</v>
      </c>
      <c r="K420" s="51" t="s">
        <v>36</v>
      </c>
      <c r="L420" s="50" t="s">
        <v>25</v>
      </c>
    </row>
    <row r="421" spans="1:12" ht="12.75" x14ac:dyDescent="0.2">
      <c r="A421" s="53">
        <v>40113.704884259256</v>
      </c>
      <c r="B421" s="52">
        <v>31</v>
      </c>
      <c r="C421" s="51" t="s">
        <v>29</v>
      </c>
      <c r="D421" s="52">
        <v>65</v>
      </c>
      <c r="E421" s="48">
        <v>21</v>
      </c>
      <c r="F421" s="48">
        <f>D421*E421</f>
        <v>1365</v>
      </c>
      <c r="G421" s="46">
        <v>12</v>
      </c>
      <c r="H421" s="46">
        <f>D421*G421</f>
        <v>780</v>
      </c>
      <c r="I421" s="44">
        <f>F421-H421</f>
        <v>585</v>
      </c>
      <c r="J421" s="52">
        <v>572</v>
      </c>
      <c r="K421" s="51" t="s">
        <v>34</v>
      </c>
      <c r="L421" s="50" t="s">
        <v>33</v>
      </c>
    </row>
    <row r="422" spans="1:12" ht="12.75" x14ac:dyDescent="0.2">
      <c r="A422" s="53">
        <v>40114.137314814812</v>
      </c>
      <c r="B422" s="52">
        <v>39</v>
      </c>
      <c r="C422" s="51" t="s">
        <v>41</v>
      </c>
      <c r="D422" s="52">
        <v>50</v>
      </c>
      <c r="E422" s="48">
        <v>33</v>
      </c>
      <c r="F422" s="48">
        <f>D422*E422</f>
        <v>1650</v>
      </c>
      <c r="G422" s="46">
        <v>28</v>
      </c>
      <c r="H422" s="46">
        <f>D422*G422</f>
        <v>1400</v>
      </c>
      <c r="I422" s="44">
        <f>F422-H422</f>
        <v>250</v>
      </c>
      <c r="J422" s="52">
        <v>6</v>
      </c>
      <c r="K422" s="51" t="s">
        <v>35</v>
      </c>
      <c r="L422" s="50" t="s">
        <v>33</v>
      </c>
    </row>
    <row r="423" spans="1:12" ht="12.75" x14ac:dyDescent="0.2">
      <c r="A423" s="53">
        <v>40114.548368055555</v>
      </c>
      <c r="B423" s="52">
        <v>16</v>
      </c>
      <c r="C423" s="51" t="s">
        <v>32</v>
      </c>
      <c r="D423" s="52">
        <v>1</v>
      </c>
      <c r="E423" s="48">
        <v>15</v>
      </c>
      <c r="F423" s="48">
        <f>D423*E423</f>
        <v>15</v>
      </c>
      <c r="G423" s="46">
        <v>14</v>
      </c>
      <c r="H423" s="46">
        <f>D423*G423</f>
        <v>14</v>
      </c>
      <c r="I423" s="44">
        <f>F423-H423</f>
        <v>1</v>
      </c>
      <c r="J423" s="52">
        <v>95</v>
      </c>
      <c r="K423" s="51" t="s">
        <v>31</v>
      </c>
      <c r="L423" s="50" t="s">
        <v>25</v>
      </c>
    </row>
    <row r="424" spans="1:12" ht="12.75" x14ac:dyDescent="0.2">
      <c r="A424" s="53">
        <v>40114.808078703703</v>
      </c>
      <c r="B424" s="52">
        <v>16</v>
      </c>
      <c r="C424" s="51" t="s">
        <v>32</v>
      </c>
      <c r="D424" s="52">
        <v>6</v>
      </c>
      <c r="E424" s="48">
        <v>15</v>
      </c>
      <c r="F424" s="48">
        <f>D424*E424</f>
        <v>90</v>
      </c>
      <c r="G424" s="46">
        <v>14</v>
      </c>
      <c r="H424" s="46">
        <f>D424*G424</f>
        <v>84</v>
      </c>
      <c r="I424" s="44">
        <f>F424-H424</f>
        <v>6</v>
      </c>
      <c r="J424" s="52">
        <v>846</v>
      </c>
      <c r="K424" s="51" t="s">
        <v>40</v>
      </c>
      <c r="L424" s="50" t="s">
        <v>38</v>
      </c>
    </row>
    <row r="425" spans="1:12" ht="12.75" x14ac:dyDescent="0.2">
      <c r="A425" s="53">
        <v>40115.531956018516</v>
      </c>
      <c r="B425" s="52">
        <v>16</v>
      </c>
      <c r="C425" s="51" t="s">
        <v>32</v>
      </c>
      <c r="D425" s="52">
        <v>87</v>
      </c>
      <c r="E425" s="48">
        <v>15</v>
      </c>
      <c r="F425" s="48">
        <f>D425*E425</f>
        <v>1305</v>
      </c>
      <c r="G425" s="46">
        <v>14</v>
      </c>
      <c r="H425" s="46">
        <f>D425*G425</f>
        <v>1218</v>
      </c>
      <c r="I425" s="44">
        <f>F425-H425</f>
        <v>87</v>
      </c>
      <c r="J425" s="52">
        <v>572</v>
      </c>
      <c r="K425" s="51" t="s">
        <v>34</v>
      </c>
      <c r="L425" s="50" t="s">
        <v>38</v>
      </c>
    </row>
    <row r="426" spans="1:12" ht="12.75" x14ac:dyDescent="0.2">
      <c r="A426" s="53">
        <v>40115.580231481479</v>
      </c>
      <c r="B426" s="52">
        <v>100</v>
      </c>
      <c r="C426" s="51" t="s">
        <v>45</v>
      </c>
      <c r="D426" s="52">
        <v>78</v>
      </c>
      <c r="E426" s="48">
        <v>8</v>
      </c>
      <c r="F426" s="48">
        <f>D426*E426</f>
        <v>624</v>
      </c>
      <c r="G426" s="46">
        <v>4</v>
      </c>
      <c r="H426" s="46">
        <f>D426*G426</f>
        <v>312</v>
      </c>
      <c r="I426" s="44">
        <f>F426-H426</f>
        <v>312</v>
      </c>
      <c r="J426" s="52">
        <v>95</v>
      </c>
      <c r="K426" s="51" t="s">
        <v>31</v>
      </c>
      <c r="L426" s="50" t="s">
        <v>25</v>
      </c>
    </row>
    <row r="427" spans="1:12" ht="12.75" x14ac:dyDescent="0.2">
      <c r="A427" s="53">
        <v>40115.789074074077</v>
      </c>
      <c r="B427" s="52">
        <v>16</v>
      </c>
      <c r="C427" s="51" t="s">
        <v>32</v>
      </c>
      <c r="D427" s="52">
        <v>66</v>
      </c>
      <c r="E427" s="48">
        <v>15</v>
      </c>
      <c r="F427" s="48">
        <f>D427*E427</f>
        <v>990</v>
      </c>
      <c r="G427" s="46">
        <v>14</v>
      </c>
      <c r="H427" s="46">
        <f>D427*G427</f>
        <v>924</v>
      </c>
      <c r="I427" s="44">
        <f>F427-H427</f>
        <v>66</v>
      </c>
      <c r="J427" s="52">
        <v>572</v>
      </c>
      <c r="K427" s="51" t="s">
        <v>34</v>
      </c>
      <c r="L427" s="50" t="s">
        <v>25</v>
      </c>
    </row>
    <row r="428" spans="1:12" ht="12.75" x14ac:dyDescent="0.2">
      <c r="A428" s="53">
        <v>40116.222951388889</v>
      </c>
      <c r="B428" s="52">
        <v>2</v>
      </c>
      <c r="C428" s="51" t="s">
        <v>30</v>
      </c>
      <c r="D428" s="52">
        <v>38</v>
      </c>
      <c r="E428" s="48">
        <v>12</v>
      </c>
      <c r="F428" s="48">
        <f>D428*E428</f>
        <v>456</v>
      </c>
      <c r="G428" s="46">
        <v>6</v>
      </c>
      <c r="H428" s="46">
        <f>D428*G428</f>
        <v>228</v>
      </c>
      <c r="I428" s="44">
        <f>F428-H428</f>
        <v>228</v>
      </c>
      <c r="J428" s="52">
        <v>23</v>
      </c>
      <c r="K428" s="51" t="s">
        <v>42</v>
      </c>
      <c r="L428" s="50" t="s">
        <v>25</v>
      </c>
    </row>
    <row r="429" spans="1:12" ht="12.75" x14ac:dyDescent="0.2">
      <c r="A429" s="53">
        <v>40116.902881944443</v>
      </c>
      <c r="B429" s="52">
        <v>30</v>
      </c>
      <c r="C429" s="51" t="s">
        <v>39</v>
      </c>
      <c r="D429" s="52">
        <v>55</v>
      </c>
      <c r="E429" s="48">
        <v>12</v>
      </c>
      <c r="F429" s="48">
        <f>D429*E429</f>
        <v>660</v>
      </c>
      <c r="G429" s="46">
        <v>8</v>
      </c>
      <c r="H429" s="46">
        <f>D429*G429</f>
        <v>440</v>
      </c>
      <c r="I429" s="44">
        <f>F429-H429</f>
        <v>220</v>
      </c>
      <c r="J429" s="52">
        <v>6</v>
      </c>
      <c r="K429" s="51" t="s">
        <v>35</v>
      </c>
      <c r="L429" s="50" t="s">
        <v>25</v>
      </c>
    </row>
    <row r="430" spans="1:12" ht="12.75" x14ac:dyDescent="0.2">
      <c r="A430" s="53">
        <v>40117.14162037037</v>
      </c>
      <c r="B430" s="52">
        <v>16</v>
      </c>
      <c r="C430" s="51" t="s">
        <v>32</v>
      </c>
      <c r="D430" s="52">
        <v>4</v>
      </c>
      <c r="E430" s="48">
        <v>15</v>
      </c>
      <c r="F430" s="48">
        <f>D430*E430</f>
        <v>60</v>
      </c>
      <c r="G430" s="46">
        <v>14</v>
      </c>
      <c r="H430" s="46">
        <f>D430*G430</f>
        <v>56</v>
      </c>
      <c r="I430" s="44">
        <f>F430-H430</f>
        <v>4</v>
      </c>
      <c r="J430" s="52">
        <v>686</v>
      </c>
      <c r="K430" s="51" t="s">
        <v>28</v>
      </c>
      <c r="L430" s="50" t="s">
        <v>25</v>
      </c>
    </row>
    <row r="431" spans="1:12" ht="12.75" x14ac:dyDescent="0.2">
      <c r="A431" s="53">
        <v>40118.506412037037</v>
      </c>
      <c r="B431" s="52">
        <v>19</v>
      </c>
      <c r="C431" s="51" t="s">
        <v>47</v>
      </c>
      <c r="D431" s="52">
        <v>64</v>
      </c>
      <c r="E431" s="48">
        <v>36</v>
      </c>
      <c r="F431" s="48">
        <f>D431*E431</f>
        <v>2304</v>
      </c>
      <c r="G431" s="46">
        <v>25</v>
      </c>
      <c r="H431" s="46">
        <f>D431*G431</f>
        <v>1600</v>
      </c>
      <c r="I431" s="44">
        <f>F431-H431</f>
        <v>704</v>
      </c>
      <c r="J431" s="52">
        <v>6</v>
      </c>
      <c r="K431" s="51" t="s">
        <v>35</v>
      </c>
      <c r="L431" s="50" t="s">
        <v>25</v>
      </c>
    </row>
    <row r="432" spans="1:12" ht="12.75" x14ac:dyDescent="0.2">
      <c r="A432" s="53">
        <v>40120.349409722221</v>
      </c>
      <c r="B432" s="52">
        <v>31</v>
      </c>
      <c r="C432" s="51" t="s">
        <v>29</v>
      </c>
      <c r="D432" s="52">
        <v>93</v>
      </c>
      <c r="E432" s="48">
        <v>21</v>
      </c>
      <c r="F432" s="48">
        <f>D432*E432</f>
        <v>1953</v>
      </c>
      <c r="G432" s="46">
        <v>12</v>
      </c>
      <c r="H432" s="46">
        <f>D432*G432</f>
        <v>1116</v>
      </c>
      <c r="I432" s="44">
        <f>F432-H432</f>
        <v>837</v>
      </c>
      <c r="J432" s="52">
        <v>846</v>
      </c>
      <c r="K432" s="51" t="s">
        <v>40</v>
      </c>
      <c r="L432" s="50" t="s">
        <v>33</v>
      </c>
    </row>
    <row r="433" spans="1:12" ht="12.75" x14ac:dyDescent="0.2">
      <c r="A433" s="53">
        <v>40121.340381944443</v>
      </c>
      <c r="B433" s="52">
        <v>4</v>
      </c>
      <c r="C433" s="51" t="s">
        <v>27</v>
      </c>
      <c r="D433" s="52">
        <v>63</v>
      </c>
      <c r="E433" s="48">
        <v>9</v>
      </c>
      <c r="F433" s="48">
        <f>D433*E433</f>
        <v>567</v>
      </c>
      <c r="G433" s="46">
        <v>7</v>
      </c>
      <c r="H433" s="46">
        <f>D433*G433</f>
        <v>441</v>
      </c>
      <c r="I433" s="44">
        <f>F433-H433</f>
        <v>126</v>
      </c>
      <c r="J433" s="52">
        <v>95</v>
      </c>
      <c r="K433" s="51" t="s">
        <v>31</v>
      </c>
      <c r="L433" s="50" t="s">
        <v>25</v>
      </c>
    </row>
    <row r="434" spans="1:12" ht="12.75" x14ac:dyDescent="0.2">
      <c r="A434" s="53">
        <v>40123.423379629632</v>
      </c>
      <c r="B434" s="52">
        <v>16</v>
      </c>
      <c r="C434" s="51" t="s">
        <v>32</v>
      </c>
      <c r="D434" s="52">
        <v>44</v>
      </c>
      <c r="E434" s="48">
        <v>15</v>
      </c>
      <c r="F434" s="48">
        <f>D434*E434</f>
        <v>660</v>
      </c>
      <c r="G434" s="46">
        <v>14</v>
      </c>
      <c r="H434" s="46">
        <f>D434*G434</f>
        <v>616</v>
      </c>
      <c r="I434" s="44">
        <f>F434-H434</f>
        <v>44</v>
      </c>
      <c r="J434" s="52">
        <v>95</v>
      </c>
      <c r="K434" s="51" t="s">
        <v>31</v>
      </c>
      <c r="L434" s="50" t="s">
        <v>33</v>
      </c>
    </row>
    <row r="435" spans="1:12" ht="12.75" x14ac:dyDescent="0.2">
      <c r="A435" s="53">
        <v>40123.949166666665</v>
      </c>
      <c r="B435" s="52">
        <v>4</v>
      </c>
      <c r="C435" s="51" t="s">
        <v>27</v>
      </c>
      <c r="D435" s="52">
        <v>56</v>
      </c>
      <c r="E435" s="48">
        <v>9</v>
      </c>
      <c r="F435" s="48">
        <f>D435*E435</f>
        <v>504</v>
      </c>
      <c r="G435" s="46">
        <v>7</v>
      </c>
      <c r="H435" s="46">
        <f>D435*G435</f>
        <v>392</v>
      </c>
      <c r="I435" s="44">
        <f>F435-H435</f>
        <v>112</v>
      </c>
      <c r="J435" s="52">
        <v>23</v>
      </c>
      <c r="K435" s="51" t="s">
        <v>42</v>
      </c>
      <c r="L435" s="50" t="s">
        <v>25</v>
      </c>
    </row>
    <row r="436" spans="1:12" ht="12.75" x14ac:dyDescent="0.2">
      <c r="A436" s="53">
        <v>40124.716863425929</v>
      </c>
      <c r="B436" s="52">
        <v>2</v>
      </c>
      <c r="C436" s="51" t="s">
        <v>30</v>
      </c>
      <c r="D436" s="52">
        <v>95</v>
      </c>
      <c r="E436" s="48">
        <v>12</v>
      </c>
      <c r="F436" s="48">
        <f>D436*E436</f>
        <v>1140</v>
      </c>
      <c r="G436" s="46">
        <v>6</v>
      </c>
      <c r="H436" s="46">
        <f>D436*G436</f>
        <v>570</v>
      </c>
      <c r="I436" s="44">
        <f>F436-H436</f>
        <v>570</v>
      </c>
      <c r="J436" s="52">
        <v>572</v>
      </c>
      <c r="K436" s="51" t="s">
        <v>34</v>
      </c>
      <c r="L436" s="50" t="s">
        <v>25</v>
      </c>
    </row>
    <row r="437" spans="1:12" ht="12.75" x14ac:dyDescent="0.2">
      <c r="A437" s="53">
        <v>40125.07104166667</v>
      </c>
      <c r="B437" s="52">
        <v>4</v>
      </c>
      <c r="C437" s="51" t="s">
        <v>27</v>
      </c>
      <c r="D437" s="52">
        <v>54</v>
      </c>
      <c r="E437" s="48">
        <v>9</v>
      </c>
      <c r="F437" s="48">
        <f>D437*E437</f>
        <v>486</v>
      </c>
      <c r="G437" s="46">
        <v>7</v>
      </c>
      <c r="H437" s="46">
        <f>D437*G437</f>
        <v>378</v>
      </c>
      <c r="I437" s="44">
        <f>F437-H437</f>
        <v>108</v>
      </c>
      <c r="J437" s="52">
        <v>95</v>
      </c>
      <c r="K437" s="51" t="s">
        <v>31</v>
      </c>
      <c r="L437" s="50" t="s">
        <v>25</v>
      </c>
    </row>
    <row r="438" spans="1:12" ht="12.75" x14ac:dyDescent="0.2">
      <c r="A438" s="53">
        <v>40126.789340277777</v>
      </c>
      <c r="B438" s="52">
        <v>98</v>
      </c>
      <c r="C438" s="51" t="s">
        <v>37</v>
      </c>
      <c r="D438" s="52">
        <v>21</v>
      </c>
      <c r="E438" s="48">
        <v>18</v>
      </c>
      <c r="F438" s="48">
        <f>D438*E438</f>
        <v>378</v>
      </c>
      <c r="G438" s="46">
        <v>8</v>
      </c>
      <c r="H438" s="46">
        <f>D438*G438</f>
        <v>168</v>
      </c>
      <c r="I438" s="44">
        <f>F438-H438</f>
        <v>210</v>
      </c>
      <c r="J438" s="52">
        <v>14</v>
      </c>
      <c r="K438" s="51" t="s">
        <v>26</v>
      </c>
      <c r="L438" s="50" t="s">
        <v>33</v>
      </c>
    </row>
    <row r="439" spans="1:12" ht="12.75" x14ac:dyDescent="0.2">
      <c r="A439" s="53">
        <v>40127.647118055553</v>
      </c>
      <c r="B439" s="52">
        <v>39</v>
      </c>
      <c r="C439" s="51" t="s">
        <v>41</v>
      </c>
      <c r="D439" s="52">
        <v>5</v>
      </c>
      <c r="E439" s="48">
        <v>33</v>
      </c>
      <c r="F439" s="48">
        <f>D439*E439</f>
        <v>165</v>
      </c>
      <c r="G439" s="46">
        <v>28</v>
      </c>
      <c r="H439" s="46">
        <f>D439*G439</f>
        <v>140</v>
      </c>
      <c r="I439" s="44">
        <f>F439-H439</f>
        <v>25</v>
      </c>
      <c r="J439" s="52">
        <v>572</v>
      </c>
      <c r="K439" s="51" t="s">
        <v>34</v>
      </c>
      <c r="L439" s="50" t="s">
        <v>25</v>
      </c>
    </row>
    <row r="440" spans="1:12" ht="12.75" x14ac:dyDescent="0.2">
      <c r="A440" s="53">
        <v>40127.982303240744</v>
      </c>
      <c r="B440" s="52">
        <v>22</v>
      </c>
      <c r="C440" s="51" t="s">
        <v>46</v>
      </c>
      <c r="D440" s="52">
        <v>82</v>
      </c>
      <c r="E440" s="48">
        <v>24</v>
      </c>
      <c r="F440" s="48">
        <f>D440*E440</f>
        <v>1968</v>
      </c>
      <c r="G440" s="46">
        <v>18</v>
      </c>
      <c r="H440" s="46">
        <f>D440*G440</f>
        <v>1476</v>
      </c>
      <c r="I440" s="44">
        <f>F440-H440</f>
        <v>492</v>
      </c>
      <c r="J440" s="52">
        <v>14</v>
      </c>
      <c r="K440" s="51" t="s">
        <v>26</v>
      </c>
      <c r="L440" s="50" t="s">
        <v>33</v>
      </c>
    </row>
    <row r="441" spans="1:12" ht="12.75" x14ac:dyDescent="0.2">
      <c r="A441" s="53">
        <v>40129.010636574072</v>
      </c>
      <c r="B441" s="52">
        <v>100</v>
      </c>
      <c r="C441" s="51" t="s">
        <v>45</v>
      </c>
      <c r="D441" s="52">
        <v>45</v>
      </c>
      <c r="E441" s="48">
        <v>8</v>
      </c>
      <c r="F441" s="48">
        <f>D441*E441</f>
        <v>360</v>
      </c>
      <c r="G441" s="46">
        <v>4</v>
      </c>
      <c r="H441" s="46">
        <f>D441*G441</f>
        <v>180</v>
      </c>
      <c r="I441" s="44">
        <f>F441-H441</f>
        <v>180</v>
      </c>
      <c r="J441" s="52">
        <v>846</v>
      </c>
      <c r="K441" s="51" t="s">
        <v>40</v>
      </c>
      <c r="L441" s="50" t="s">
        <v>25</v>
      </c>
    </row>
    <row r="442" spans="1:12" ht="12.75" x14ac:dyDescent="0.2">
      <c r="A442" s="53">
        <v>40129.872233796297</v>
      </c>
      <c r="B442" s="52">
        <v>98</v>
      </c>
      <c r="C442" s="51" t="s">
        <v>37</v>
      </c>
      <c r="D442" s="52">
        <v>13</v>
      </c>
      <c r="E442" s="48">
        <v>18</v>
      </c>
      <c r="F442" s="48">
        <f>D442*E442</f>
        <v>234</v>
      </c>
      <c r="G442" s="46">
        <v>8</v>
      </c>
      <c r="H442" s="46">
        <f>D442*G442</f>
        <v>104</v>
      </c>
      <c r="I442" s="44">
        <f>F442-H442</f>
        <v>130</v>
      </c>
      <c r="J442" s="52">
        <v>14</v>
      </c>
      <c r="K442" s="51" t="s">
        <v>26</v>
      </c>
      <c r="L442" s="50" t="s">
        <v>33</v>
      </c>
    </row>
    <row r="443" spans="1:12" ht="12.75" x14ac:dyDescent="0.2">
      <c r="A443" s="53">
        <v>40130.659745370373</v>
      </c>
      <c r="B443" s="52">
        <v>22</v>
      </c>
      <c r="C443" s="51" t="s">
        <v>46</v>
      </c>
      <c r="D443" s="52">
        <v>72</v>
      </c>
      <c r="E443" s="48">
        <v>24</v>
      </c>
      <c r="F443" s="48">
        <f>D443*E443</f>
        <v>1728</v>
      </c>
      <c r="G443" s="46">
        <v>18</v>
      </c>
      <c r="H443" s="46">
        <f>D443*G443</f>
        <v>1296</v>
      </c>
      <c r="I443" s="44">
        <f>F443-H443</f>
        <v>432</v>
      </c>
      <c r="J443" s="52">
        <v>6</v>
      </c>
      <c r="K443" s="51" t="s">
        <v>35</v>
      </c>
      <c r="L443" s="50" t="s">
        <v>33</v>
      </c>
    </row>
    <row r="444" spans="1:12" ht="12.75" x14ac:dyDescent="0.2">
      <c r="A444" s="53">
        <v>40132.410300925927</v>
      </c>
      <c r="B444" s="52">
        <v>2</v>
      </c>
      <c r="C444" s="51" t="s">
        <v>30</v>
      </c>
      <c r="D444" s="52">
        <v>32</v>
      </c>
      <c r="E444" s="48">
        <v>12</v>
      </c>
      <c r="F444" s="48">
        <f>D444*E444</f>
        <v>384</v>
      </c>
      <c r="G444" s="46">
        <v>6</v>
      </c>
      <c r="H444" s="46">
        <f>D444*G444</f>
        <v>192</v>
      </c>
      <c r="I444" s="44">
        <f>F444-H444</f>
        <v>192</v>
      </c>
      <c r="J444" s="52">
        <v>6</v>
      </c>
      <c r="K444" s="51" t="s">
        <v>35</v>
      </c>
      <c r="L444" s="50" t="s">
        <v>33</v>
      </c>
    </row>
    <row r="445" spans="1:12" ht="12.75" x14ac:dyDescent="0.2">
      <c r="A445" s="53">
        <v>40132.997546296298</v>
      </c>
      <c r="B445" s="52">
        <v>31</v>
      </c>
      <c r="C445" s="51" t="s">
        <v>29</v>
      </c>
      <c r="D445" s="52">
        <v>92</v>
      </c>
      <c r="E445" s="48">
        <v>21</v>
      </c>
      <c r="F445" s="48">
        <f>D445*E445</f>
        <v>1932</v>
      </c>
      <c r="G445" s="46">
        <v>12</v>
      </c>
      <c r="H445" s="46">
        <f>D445*G445</f>
        <v>1104</v>
      </c>
      <c r="I445" s="44">
        <f>F445-H445</f>
        <v>828</v>
      </c>
      <c r="J445" s="52">
        <v>572</v>
      </c>
      <c r="K445" s="51" t="s">
        <v>34</v>
      </c>
      <c r="L445" s="50" t="s">
        <v>38</v>
      </c>
    </row>
    <row r="446" spans="1:12" ht="12.75" x14ac:dyDescent="0.2">
      <c r="A446" s="53">
        <v>40137.559398148151</v>
      </c>
      <c r="B446" s="52">
        <v>19</v>
      </c>
      <c r="C446" s="51" t="s">
        <v>47</v>
      </c>
      <c r="D446" s="52">
        <v>15</v>
      </c>
      <c r="E446" s="48">
        <v>36</v>
      </c>
      <c r="F446" s="48">
        <f>D446*E446</f>
        <v>540</v>
      </c>
      <c r="G446" s="46">
        <v>25</v>
      </c>
      <c r="H446" s="46">
        <f>D446*G446</f>
        <v>375</v>
      </c>
      <c r="I446" s="44">
        <f>F446-H446</f>
        <v>165</v>
      </c>
      <c r="J446" s="52">
        <v>23</v>
      </c>
      <c r="K446" s="51" t="s">
        <v>42</v>
      </c>
      <c r="L446" s="50" t="s">
        <v>33</v>
      </c>
    </row>
    <row r="447" spans="1:12" ht="12.75" x14ac:dyDescent="0.2">
      <c r="A447" s="53">
        <v>40137.675312500003</v>
      </c>
      <c r="B447" s="52">
        <v>31</v>
      </c>
      <c r="C447" s="51" t="s">
        <v>29</v>
      </c>
      <c r="D447" s="52">
        <v>4</v>
      </c>
      <c r="E447" s="48">
        <v>21</v>
      </c>
      <c r="F447" s="48">
        <f>D447*E447</f>
        <v>84</v>
      </c>
      <c r="G447" s="46">
        <v>12</v>
      </c>
      <c r="H447" s="46">
        <f>D447*G447</f>
        <v>48</v>
      </c>
      <c r="I447" s="44">
        <f>F447-H447</f>
        <v>36</v>
      </c>
      <c r="J447" s="52">
        <v>315</v>
      </c>
      <c r="K447" s="51" t="s">
        <v>44</v>
      </c>
      <c r="L447" s="50" t="s">
        <v>38</v>
      </c>
    </row>
    <row r="448" spans="1:12" ht="12.75" x14ac:dyDescent="0.2">
      <c r="A448" s="53">
        <v>40138.51489583333</v>
      </c>
      <c r="B448" s="52">
        <v>16</v>
      </c>
      <c r="C448" s="51" t="s">
        <v>32</v>
      </c>
      <c r="D448" s="52">
        <v>79</v>
      </c>
      <c r="E448" s="48">
        <v>15</v>
      </c>
      <c r="F448" s="48">
        <f>D448*E448</f>
        <v>1185</v>
      </c>
      <c r="G448" s="46">
        <v>14</v>
      </c>
      <c r="H448" s="46">
        <f>D448*G448</f>
        <v>1106</v>
      </c>
      <c r="I448" s="44">
        <f>F448-H448</f>
        <v>79</v>
      </c>
      <c r="J448" s="52">
        <v>6</v>
      </c>
      <c r="K448" s="51" t="s">
        <v>35</v>
      </c>
      <c r="L448" s="50" t="s">
        <v>33</v>
      </c>
    </row>
    <row r="449" spans="1:12" ht="12.75" x14ac:dyDescent="0.2">
      <c r="A449" s="53">
        <v>40138.972986111112</v>
      </c>
      <c r="B449" s="52">
        <v>30</v>
      </c>
      <c r="C449" s="51" t="s">
        <v>39</v>
      </c>
      <c r="D449" s="52">
        <v>65</v>
      </c>
      <c r="E449" s="48">
        <v>12</v>
      </c>
      <c r="F449" s="48">
        <f>D449*E449</f>
        <v>780</v>
      </c>
      <c r="G449" s="46">
        <v>8</v>
      </c>
      <c r="H449" s="46">
        <f>D449*G449</f>
        <v>520</v>
      </c>
      <c r="I449" s="44">
        <f>F449-H449</f>
        <v>260</v>
      </c>
      <c r="J449" s="52">
        <v>846</v>
      </c>
      <c r="K449" s="51" t="s">
        <v>40</v>
      </c>
      <c r="L449" s="50" t="s">
        <v>25</v>
      </c>
    </row>
    <row r="450" spans="1:12" ht="12.75" x14ac:dyDescent="0.2">
      <c r="A450" s="53">
        <v>40139.280995370369</v>
      </c>
      <c r="B450" s="52">
        <v>4</v>
      </c>
      <c r="C450" s="51" t="s">
        <v>27</v>
      </c>
      <c r="D450" s="52">
        <v>39</v>
      </c>
      <c r="E450" s="48">
        <v>9</v>
      </c>
      <c r="F450" s="48">
        <f>D450*E450</f>
        <v>351</v>
      </c>
      <c r="G450" s="46">
        <v>7</v>
      </c>
      <c r="H450" s="46">
        <f>D450*G450</f>
        <v>273</v>
      </c>
      <c r="I450" s="44">
        <f>F450-H450</f>
        <v>78</v>
      </c>
      <c r="J450" s="52">
        <v>6</v>
      </c>
      <c r="K450" s="51" t="s">
        <v>35</v>
      </c>
      <c r="L450" s="50" t="s">
        <v>33</v>
      </c>
    </row>
    <row r="451" spans="1:12" ht="12.75" x14ac:dyDescent="0.2">
      <c r="A451" s="53">
        <v>40139.455775462964</v>
      </c>
      <c r="B451" s="52">
        <v>22</v>
      </c>
      <c r="C451" s="51" t="s">
        <v>46</v>
      </c>
      <c r="D451" s="52">
        <v>9</v>
      </c>
      <c r="E451" s="48">
        <v>24</v>
      </c>
      <c r="F451" s="48">
        <f>D451*E451</f>
        <v>216</v>
      </c>
      <c r="G451" s="46">
        <v>18</v>
      </c>
      <c r="H451" s="46">
        <f>D451*G451</f>
        <v>162</v>
      </c>
      <c r="I451" s="44">
        <f>F451-H451</f>
        <v>54</v>
      </c>
      <c r="J451" s="52">
        <v>557</v>
      </c>
      <c r="K451" s="51" t="s">
        <v>48</v>
      </c>
      <c r="L451" s="50" t="s">
        <v>38</v>
      </c>
    </row>
    <row r="452" spans="1:12" ht="12.75" x14ac:dyDescent="0.2">
      <c r="A452" s="53">
        <v>40143.817465277774</v>
      </c>
      <c r="B452" s="52">
        <v>31</v>
      </c>
      <c r="C452" s="51" t="s">
        <v>29</v>
      </c>
      <c r="D452" s="52">
        <v>60</v>
      </c>
      <c r="E452" s="48">
        <v>21</v>
      </c>
      <c r="F452" s="48">
        <f>D452*E452</f>
        <v>1260</v>
      </c>
      <c r="G452" s="46">
        <v>12</v>
      </c>
      <c r="H452" s="46">
        <f>D452*G452</f>
        <v>720</v>
      </c>
      <c r="I452" s="44">
        <f>F452-H452</f>
        <v>540</v>
      </c>
      <c r="J452" s="52">
        <v>14</v>
      </c>
      <c r="K452" s="51" t="s">
        <v>26</v>
      </c>
      <c r="L452" s="50" t="s">
        <v>33</v>
      </c>
    </row>
    <row r="453" spans="1:12" ht="12.75" x14ac:dyDescent="0.2">
      <c r="A453" s="53">
        <v>40144.834374999999</v>
      </c>
      <c r="B453" s="52">
        <v>98</v>
      </c>
      <c r="C453" s="51" t="s">
        <v>37</v>
      </c>
      <c r="D453" s="52">
        <v>93</v>
      </c>
      <c r="E453" s="48">
        <v>18</v>
      </c>
      <c r="F453" s="48">
        <f>D453*E453</f>
        <v>1674</v>
      </c>
      <c r="G453" s="46">
        <v>8</v>
      </c>
      <c r="H453" s="46">
        <f>D453*G453</f>
        <v>744</v>
      </c>
      <c r="I453" s="44">
        <f>F453-H453</f>
        <v>930</v>
      </c>
      <c r="J453" s="52">
        <v>572</v>
      </c>
      <c r="K453" s="51" t="s">
        <v>34</v>
      </c>
      <c r="L453" s="50" t="s">
        <v>25</v>
      </c>
    </row>
    <row r="454" spans="1:12" ht="12.75" x14ac:dyDescent="0.2">
      <c r="A454" s="53">
        <v>40145.782743055555</v>
      </c>
      <c r="B454" s="52">
        <v>19</v>
      </c>
      <c r="C454" s="51" t="s">
        <v>47</v>
      </c>
      <c r="D454" s="52">
        <v>6</v>
      </c>
      <c r="E454" s="48">
        <v>36</v>
      </c>
      <c r="F454" s="48">
        <f>D454*E454</f>
        <v>216</v>
      </c>
      <c r="G454" s="46">
        <v>25</v>
      </c>
      <c r="H454" s="46">
        <f>D454*G454</f>
        <v>150</v>
      </c>
      <c r="I454" s="44">
        <f>F454-H454</f>
        <v>66</v>
      </c>
      <c r="J454" s="52">
        <v>686</v>
      </c>
      <c r="K454" s="51" t="s">
        <v>28</v>
      </c>
      <c r="L454" s="50" t="s">
        <v>33</v>
      </c>
    </row>
    <row r="455" spans="1:12" ht="12.75" x14ac:dyDescent="0.2">
      <c r="A455" s="53">
        <v>40147.02484953704</v>
      </c>
      <c r="B455" s="52">
        <v>31</v>
      </c>
      <c r="C455" s="51" t="s">
        <v>29</v>
      </c>
      <c r="D455" s="52">
        <v>5</v>
      </c>
      <c r="E455" s="48">
        <v>21</v>
      </c>
      <c r="F455" s="48">
        <f>D455*E455</f>
        <v>105</v>
      </c>
      <c r="G455" s="46">
        <v>12</v>
      </c>
      <c r="H455" s="46">
        <f>D455*G455</f>
        <v>60</v>
      </c>
      <c r="I455" s="44">
        <f>F455-H455</f>
        <v>45</v>
      </c>
      <c r="J455" s="52">
        <v>23</v>
      </c>
      <c r="K455" s="51" t="s">
        <v>42</v>
      </c>
      <c r="L455" s="50" t="s">
        <v>33</v>
      </c>
    </row>
    <row r="456" spans="1:12" ht="12.75" x14ac:dyDescent="0.2">
      <c r="A456" s="53">
        <v>40147.107812499999</v>
      </c>
      <c r="B456" s="52">
        <v>19</v>
      </c>
      <c r="C456" s="51" t="s">
        <v>47</v>
      </c>
      <c r="D456" s="52">
        <v>51</v>
      </c>
      <c r="E456" s="48">
        <v>36</v>
      </c>
      <c r="F456" s="48">
        <f>D456*E456</f>
        <v>1836</v>
      </c>
      <c r="G456" s="46">
        <v>25</v>
      </c>
      <c r="H456" s="46">
        <f>D456*G456</f>
        <v>1275</v>
      </c>
      <c r="I456" s="44">
        <f>F456-H456</f>
        <v>561</v>
      </c>
      <c r="J456" s="52">
        <v>6</v>
      </c>
      <c r="K456" s="51" t="s">
        <v>35</v>
      </c>
      <c r="L456" s="50" t="s">
        <v>33</v>
      </c>
    </row>
    <row r="457" spans="1:12" ht="12.75" x14ac:dyDescent="0.2">
      <c r="A457" s="53">
        <v>40149.119641203702</v>
      </c>
      <c r="B457" s="52">
        <v>31</v>
      </c>
      <c r="C457" s="51" t="s">
        <v>29</v>
      </c>
      <c r="D457" s="52">
        <v>4</v>
      </c>
      <c r="E457" s="48">
        <v>21</v>
      </c>
      <c r="F457" s="48">
        <f>D457*E457</f>
        <v>84</v>
      </c>
      <c r="G457" s="46">
        <v>12</v>
      </c>
      <c r="H457" s="46">
        <f>D457*G457</f>
        <v>48</v>
      </c>
      <c r="I457" s="44">
        <f>F457-H457</f>
        <v>36</v>
      </c>
      <c r="J457" s="52">
        <v>315</v>
      </c>
      <c r="K457" s="51" t="s">
        <v>44</v>
      </c>
      <c r="L457" s="50" t="s">
        <v>33</v>
      </c>
    </row>
    <row r="458" spans="1:12" ht="12.75" x14ac:dyDescent="0.2">
      <c r="A458" s="53">
        <v>40149.282962962963</v>
      </c>
      <c r="B458" s="52">
        <v>22</v>
      </c>
      <c r="C458" s="51" t="s">
        <v>46</v>
      </c>
      <c r="D458" s="52">
        <v>92</v>
      </c>
      <c r="E458" s="48">
        <v>24</v>
      </c>
      <c r="F458" s="48">
        <f>D458*E458</f>
        <v>2208</v>
      </c>
      <c r="G458" s="46">
        <v>18</v>
      </c>
      <c r="H458" s="46">
        <f>D458*G458</f>
        <v>1656</v>
      </c>
      <c r="I458" s="44">
        <f>F458-H458</f>
        <v>552</v>
      </c>
      <c r="J458" s="52">
        <v>14</v>
      </c>
      <c r="K458" s="51" t="s">
        <v>26</v>
      </c>
      <c r="L458" s="50" t="s">
        <v>33</v>
      </c>
    </row>
    <row r="459" spans="1:12" ht="12.75" x14ac:dyDescent="0.2">
      <c r="A459" s="53">
        <v>40150.361608796295</v>
      </c>
      <c r="B459" s="52">
        <v>100</v>
      </c>
      <c r="C459" s="51" t="s">
        <v>45</v>
      </c>
      <c r="D459" s="52">
        <v>48</v>
      </c>
      <c r="E459" s="48">
        <v>8</v>
      </c>
      <c r="F459" s="48">
        <f>D459*E459</f>
        <v>384</v>
      </c>
      <c r="G459" s="46">
        <v>4</v>
      </c>
      <c r="H459" s="46">
        <f>D459*G459</f>
        <v>192</v>
      </c>
      <c r="I459" s="44">
        <f>F459-H459</f>
        <v>192</v>
      </c>
      <c r="J459" s="52">
        <v>572</v>
      </c>
      <c r="K459" s="51" t="s">
        <v>34</v>
      </c>
      <c r="L459" s="50" t="s">
        <v>25</v>
      </c>
    </row>
    <row r="460" spans="1:12" ht="12.75" x14ac:dyDescent="0.2">
      <c r="A460" s="53">
        <v>40150.499525462961</v>
      </c>
      <c r="B460" s="52">
        <v>22</v>
      </c>
      <c r="C460" s="51" t="s">
        <v>46</v>
      </c>
      <c r="D460" s="52">
        <v>63</v>
      </c>
      <c r="E460" s="48">
        <v>24</v>
      </c>
      <c r="F460" s="48">
        <f>D460*E460</f>
        <v>1512</v>
      </c>
      <c r="G460" s="46">
        <v>18</v>
      </c>
      <c r="H460" s="46">
        <f>D460*G460</f>
        <v>1134</v>
      </c>
      <c r="I460" s="44">
        <f>F460-H460</f>
        <v>378</v>
      </c>
      <c r="J460" s="52">
        <v>686</v>
      </c>
      <c r="K460" s="51" t="s">
        <v>28</v>
      </c>
      <c r="L460" s="50" t="s">
        <v>25</v>
      </c>
    </row>
    <row r="461" spans="1:12" ht="12.75" x14ac:dyDescent="0.2">
      <c r="A461" s="53">
        <v>40150.95045138889</v>
      </c>
      <c r="B461" s="52">
        <v>4</v>
      </c>
      <c r="C461" s="51" t="s">
        <v>27</v>
      </c>
      <c r="D461" s="52">
        <v>24</v>
      </c>
      <c r="E461" s="48">
        <v>9</v>
      </c>
      <c r="F461" s="48">
        <f>D461*E461</f>
        <v>216</v>
      </c>
      <c r="G461" s="46">
        <v>7</v>
      </c>
      <c r="H461" s="46">
        <f>D461*G461</f>
        <v>168</v>
      </c>
      <c r="I461" s="44">
        <f>F461-H461</f>
        <v>48</v>
      </c>
      <c r="J461" s="52">
        <v>557</v>
      </c>
      <c r="K461" s="51" t="s">
        <v>48</v>
      </c>
      <c r="L461" s="50" t="s">
        <v>25</v>
      </c>
    </row>
    <row r="462" spans="1:12" ht="12.75" x14ac:dyDescent="0.2">
      <c r="A462" s="53">
        <v>40151.014837962961</v>
      </c>
      <c r="B462" s="52">
        <v>4</v>
      </c>
      <c r="C462" s="51" t="s">
        <v>27</v>
      </c>
      <c r="D462" s="52">
        <v>38</v>
      </c>
      <c r="E462" s="48">
        <v>9</v>
      </c>
      <c r="F462" s="48">
        <f>D462*E462</f>
        <v>342</v>
      </c>
      <c r="G462" s="46">
        <v>7</v>
      </c>
      <c r="H462" s="46">
        <f>D462*G462</f>
        <v>266</v>
      </c>
      <c r="I462" s="44">
        <f>F462-H462</f>
        <v>76</v>
      </c>
      <c r="J462" s="52">
        <v>846</v>
      </c>
      <c r="K462" s="51" t="s">
        <v>40</v>
      </c>
      <c r="L462" s="50" t="s">
        <v>25</v>
      </c>
    </row>
    <row r="463" spans="1:12" ht="12.75" x14ac:dyDescent="0.2">
      <c r="A463" s="53">
        <v>40151.222662037035</v>
      </c>
      <c r="B463" s="52">
        <v>98</v>
      </c>
      <c r="C463" s="51" t="s">
        <v>37</v>
      </c>
      <c r="D463" s="52">
        <v>68</v>
      </c>
      <c r="E463" s="48">
        <v>18</v>
      </c>
      <c r="F463" s="48">
        <f>D463*E463</f>
        <v>1224</v>
      </c>
      <c r="G463" s="46">
        <v>8</v>
      </c>
      <c r="H463" s="46">
        <f>D463*G463</f>
        <v>544</v>
      </c>
      <c r="I463" s="44">
        <f>F463-H463</f>
        <v>680</v>
      </c>
      <c r="J463" s="52">
        <v>95</v>
      </c>
      <c r="K463" s="51" t="s">
        <v>31</v>
      </c>
      <c r="L463" s="50" t="s">
        <v>25</v>
      </c>
    </row>
    <row r="464" spans="1:12" ht="12.75" x14ac:dyDescent="0.2">
      <c r="A464" s="53">
        <v>40151.582835648151</v>
      </c>
      <c r="B464" s="52">
        <v>30</v>
      </c>
      <c r="C464" s="51" t="s">
        <v>39</v>
      </c>
      <c r="D464" s="52">
        <v>64</v>
      </c>
      <c r="E464" s="48">
        <v>12</v>
      </c>
      <c r="F464" s="48">
        <f>D464*E464</f>
        <v>768</v>
      </c>
      <c r="G464" s="46">
        <v>8</v>
      </c>
      <c r="H464" s="46">
        <f>D464*G464</f>
        <v>512</v>
      </c>
      <c r="I464" s="44">
        <f>F464-H464</f>
        <v>256</v>
      </c>
      <c r="J464" s="52">
        <v>6</v>
      </c>
      <c r="K464" s="51" t="s">
        <v>35</v>
      </c>
      <c r="L464" s="50" t="s">
        <v>25</v>
      </c>
    </row>
    <row r="465" spans="1:12" ht="12.75" x14ac:dyDescent="0.2">
      <c r="A465" s="53">
        <v>40153.888344907406</v>
      </c>
      <c r="B465" s="52">
        <v>16</v>
      </c>
      <c r="C465" s="51" t="s">
        <v>32</v>
      </c>
      <c r="D465" s="52">
        <v>51</v>
      </c>
      <c r="E465" s="48">
        <v>15</v>
      </c>
      <c r="F465" s="48">
        <f>D465*E465</f>
        <v>765</v>
      </c>
      <c r="G465" s="46">
        <v>14</v>
      </c>
      <c r="H465" s="46">
        <f>D465*G465</f>
        <v>714</v>
      </c>
      <c r="I465" s="44">
        <f>F465-H465</f>
        <v>51</v>
      </c>
      <c r="J465" s="52">
        <v>23</v>
      </c>
      <c r="K465" s="51" t="s">
        <v>42</v>
      </c>
      <c r="L465" s="50" t="s">
        <v>33</v>
      </c>
    </row>
    <row r="466" spans="1:12" ht="12.75" x14ac:dyDescent="0.2">
      <c r="A466" s="53">
        <v>40155.005694444444</v>
      </c>
      <c r="B466" s="52">
        <v>16</v>
      </c>
      <c r="C466" s="51" t="s">
        <v>32</v>
      </c>
      <c r="D466" s="52">
        <v>20</v>
      </c>
      <c r="E466" s="48">
        <v>15</v>
      </c>
      <c r="F466" s="48">
        <f>D466*E466</f>
        <v>300</v>
      </c>
      <c r="G466" s="46">
        <v>14</v>
      </c>
      <c r="H466" s="46">
        <f>D466*G466</f>
        <v>280</v>
      </c>
      <c r="I466" s="44">
        <f>F466-H466</f>
        <v>20</v>
      </c>
      <c r="J466" s="52">
        <v>14</v>
      </c>
      <c r="K466" s="51" t="s">
        <v>26</v>
      </c>
      <c r="L466" s="50" t="s">
        <v>33</v>
      </c>
    </row>
    <row r="467" spans="1:12" ht="12.75" x14ac:dyDescent="0.2">
      <c r="A467" s="53">
        <v>40156.349965277775</v>
      </c>
      <c r="B467" s="52">
        <v>100</v>
      </c>
      <c r="C467" s="51" t="s">
        <v>45</v>
      </c>
      <c r="D467" s="52">
        <v>83</v>
      </c>
      <c r="E467" s="48">
        <v>8</v>
      </c>
      <c r="F467" s="48">
        <f>D467*E467</f>
        <v>664</v>
      </c>
      <c r="G467" s="46">
        <v>4</v>
      </c>
      <c r="H467" s="46">
        <f>D467*G467</f>
        <v>332</v>
      </c>
      <c r="I467" s="44">
        <f>F467-H467</f>
        <v>332</v>
      </c>
      <c r="J467" s="52">
        <v>572</v>
      </c>
      <c r="K467" s="51" t="s">
        <v>34</v>
      </c>
      <c r="L467" s="50" t="s">
        <v>38</v>
      </c>
    </row>
    <row r="468" spans="1:12" ht="12.75" x14ac:dyDescent="0.2">
      <c r="A468" s="53">
        <v>40156.455370370371</v>
      </c>
      <c r="B468" s="52">
        <v>31</v>
      </c>
      <c r="C468" s="51" t="s">
        <v>29</v>
      </c>
      <c r="D468" s="52">
        <v>96</v>
      </c>
      <c r="E468" s="48">
        <v>21</v>
      </c>
      <c r="F468" s="48">
        <f>D468*E468</f>
        <v>2016</v>
      </c>
      <c r="G468" s="46">
        <v>12</v>
      </c>
      <c r="H468" s="46">
        <f>D468*G468</f>
        <v>1152</v>
      </c>
      <c r="I468" s="44">
        <f>F468-H468</f>
        <v>864</v>
      </c>
      <c r="J468" s="52">
        <v>572</v>
      </c>
      <c r="K468" s="51" t="s">
        <v>34</v>
      </c>
      <c r="L468" s="50" t="s">
        <v>38</v>
      </c>
    </row>
    <row r="469" spans="1:12" ht="12.75" x14ac:dyDescent="0.2">
      <c r="A469" s="53">
        <v>40156.846296296295</v>
      </c>
      <c r="B469" s="52">
        <v>30</v>
      </c>
      <c r="C469" s="51" t="s">
        <v>39</v>
      </c>
      <c r="D469" s="52">
        <v>28</v>
      </c>
      <c r="E469" s="48">
        <v>12</v>
      </c>
      <c r="F469" s="48">
        <f>D469*E469</f>
        <v>336</v>
      </c>
      <c r="G469" s="46">
        <v>8</v>
      </c>
      <c r="H469" s="46">
        <f>D469*G469</f>
        <v>224</v>
      </c>
      <c r="I469" s="44">
        <f>F469-H469</f>
        <v>112</v>
      </c>
      <c r="J469" s="52">
        <v>95</v>
      </c>
      <c r="K469" s="51" t="s">
        <v>31</v>
      </c>
      <c r="L469" s="50" t="s">
        <v>25</v>
      </c>
    </row>
    <row r="470" spans="1:12" ht="12.75" x14ac:dyDescent="0.2">
      <c r="A470" s="53">
        <v>40156.861678240741</v>
      </c>
      <c r="B470" s="52">
        <v>30</v>
      </c>
      <c r="C470" s="51" t="s">
        <v>39</v>
      </c>
      <c r="D470" s="52">
        <v>65</v>
      </c>
      <c r="E470" s="48">
        <v>12</v>
      </c>
      <c r="F470" s="48">
        <f>D470*E470</f>
        <v>780</v>
      </c>
      <c r="G470" s="46">
        <v>8</v>
      </c>
      <c r="H470" s="46">
        <f>D470*G470</f>
        <v>520</v>
      </c>
      <c r="I470" s="44">
        <f>F470-H470</f>
        <v>260</v>
      </c>
      <c r="J470" s="52">
        <v>846</v>
      </c>
      <c r="K470" s="51" t="s">
        <v>40</v>
      </c>
      <c r="L470" s="50" t="s">
        <v>25</v>
      </c>
    </row>
    <row r="471" spans="1:12" ht="12.75" x14ac:dyDescent="0.2">
      <c r="A471" s="53">
        <v>40156.955567129633</v>
      </c>
      <c r="B471" s="52">
        <v>30</v>
      </c>
      <c r="C471" s="51" t="s">
        <v>39</v>
      </c>
      <c r="D471" s="52">
        <v>12</v>
      </c>
      <c r="E471" s="48">
        <v>12</v>
      </c>
      <c r="F471" s="48">
        <f>D471*E471</f>
        <v>144</v>
      </c>
      <c r="G471" s="46">
        <v>8</v>
      </c>
      <c r="H471" s="46">
        <f>D471*G471</f>
        <v>96</v>
      </c>
      <c r="I471" s="44">
        <f>F471-H471</f>
        <v>48</v>
      </c>
      <c r="J471" s="52">
        <v>686</v>
      </c>
      <c r="K471" s="51" t="s">
        <v>28</v>
      </c>
      <c r="L471" s="50" t="s">
        <v>25</v>
      </c>
    </row>
    <row r="472" spans="1:12" ht="12.75" x14ac:dyDescent="0.2">
      <c r="A472" s="53">
        <v>40157.723460648151</v>
      </c>
      <c r="B472" s="52">
        <v>100</v>
      </c>
      <c r="C472" s="51" t="s">
        <v>45</v>
      </c>
      <c r="D472" s="52">
        <v>40</v>
      </c>
      <c r="E472" s="48">
        <v>8</v>
      </c>
      <c r="F472" s="48">
        <f>D472*E472</f>
        <v>320</v>
      </c>
      <c r="G472" s="46">
        <v>4</v>
      </c>
      <c r="H472" s="46">
        <f>D472*G472</f>
        <v>160</v>
      </c>
      <c r="I472" s="44">
        <f>F472-H472</f>
        <v>160</v>
      </c>
      <c r="J472" s="52">
        <v>95</v>
      </c>
      <c r="K472" s="51" t="s">
        <v>31</v>
      </c>
      <c r="L472" s="50" t="s">
        <v>33</v>
      </c>
    </row>
    <row r="473" spans="1:12" ht="12.75" x14ac:dyDescent="0.2">
      <c r="A473" s="53">
        <v>40160.933437500003</v>
      </c>
      <c r="B473" s="52">
        <v>4</v>
      </c>
      <c r="C473" s="51" t="s">
        <v>27</v>
      </c>
      <c r="D473" s="52">
        <v>81</v>
      </c>
      <c r="E473" s="48">
        <v>9</v>
      </c>
      <c r="F473" s="48">
        <f>D473*E473</f>
        <v>729</v>
      </c>
      <c r="G473" s="46">
        <v>7</v>
      </c>
      <c r="H473" s="46">
        <f>D473*G473</f>
        <v>567</v>
      </c>
      <c r="I473" s="44">
        <f>F473-H473</f>
        <v>162</v>
      </c>
      <c r="J473" s="52">
        <v>6</v>
      </c>
      <c r="K473" s="51" t="s">
        <v>35</v>
      </c>
      <c r="L473" s="50" t="s">
        <v>25</v>
      </c>
    </row>
    <row r="474" spans="1:12" ht="12.75" x14ac:dyDescent="0.2">
      <c r="A474" s="53">
        <v>40162.797326388885</v>
      </c>
      <c r="B474" s="52">
        <v>19</v>
      </c>
      <c r="C474" s="51" t="s">
        <v>47</v>
      </c>
      <c r="D474" s="52">
        <v>31</v>
      </c>
      <c r="E474" s="48">
        <v>36</v>
      </c>
      <c r="F474" s="48">
        <f>D474*E474</f>
        <v>1116</v>
      </c>
      <c r="G474" s="46">
        <v>25</v>
      </c>
      <c r="H474" s="46">
        <f>D474*G474</f>
        <v>775</v>
      </c>
      <c r="I474" s="44">
        <f>F474-H474</f>
        <v>341</v>
      </c>
      <c r="J474" s="52">
        <v>572</v>
      </c>
      <c r="K474" s="51" t="s">
        <v>34</v>
      </c>
      <c r="L474" s="50" t="s">
        <v>25</v>
      </c>
    </row>
    <row r="475" spans="1:12" ht="12.75" x14ac:dyDescent="0.2">
      <c r="A475" s="53">
        <v>40163.01053240741</v>
      </c>
      <c r="B475" s="52">
        <v>16</v>
      </c>
      <c r="C475" s="51" t="s">
        <v>32</v>
      </c>
      <c r="D475" s="52">
        <v>90</v>
      </c>
      <c r="E475" s="48">
        <v>15</v>
      </c>
      <c r="F475" s="48">
        <f>D475*E475</f>
        <v>1350</v>
      </c>
      <c r="G475" s="46">
        <v>14</v>
      </c>
      <c r="H475" s="46">
        <f>D475*G475</f>
        <v>1260</v>
      </c>
      <c r="I475" s="44">
        <f>F475-H475</f>
        <v>90</v>
      </c>
      <c r="J475" s="52">
        <v>572</v>
      </c>
      <c r="K475" s="51" t="s">
        <v>34</v>
      </c>
      <c r="L475" s="50" t="s">
        <v>38</v>
      </c>
    </row>
    <row r="476" spans="1:12" ht="12.75" x14ac:dyDescent="0.2">
      <c r="A476" s="53">
        <v>40163.703067129631</v>
      </c>
      <c r="B476" s="52">
        <v>22</v>
      </c>
      <c r="C476" s="51" t="s">
        <v>46</v>
      </c>
      <c r="D476" s="52">
        <v>66</v>
      </c>
      <c r="E476" s="48">
        <v>24</v>
      </c>
      <c r="F476" s="48">
        <f>D476*E476</f>
        <v>1584</v>
      </c>
      <c r="G476" s="46">
        <v>18</v>
      </c>
      <c r="H476" s="46">
        <f>D476*G476</f>
        <v>1188</v>
      </c>
      <c r="I476" s="44">
        <f>F476-H476</f>
        <v>396</v>
      </c>
      <c r="J476" s="52">
        <v>95</v>
      </c>
      <c r="K476" s="51" t="s">
        <v>31</v>
      </c>
      <c r="L476" s="50" t="s">
        <v>25</v>
      </c>
    </row>
    <row r="477" spans="1:12" ht="12.75" x14ac:dyDescent="0.2">
      <c r="A477" s="53">
        <v>40164.612962962965</v>
      </c>
      <c r="B477" s="52">
        <v>16</v>
      </c>
      <c r="C477" s="51" t="s">
        <v>32</v>
      </c>
      <c r="D477" s="52">
        <v>25</v>
      </c>
      <c r="E477" s="48">
        <v>15</v>
      </c>
      <c r="F477" s="48">
        <f>D477*E477</f>
        <v>375</v>
      </c>
      <c r="G477" s="46">
        <v>14</v>
      </c>
      <c r="H477" s="46">
        <f>D477*G477</f>
        <v>350</v>
      </c>
      <c r="I477" s="44">
        <f>F477-H477</f>
        <v>25</v>
      </c>
      <c r="J477" s="52">
        <v>95</v>
      </c>
      <c r="K477" s="51" t="s">
        <v>31</v>
      </c>
      <c r="L477" s="50" t="s">
        <v>38</v>
      </c>
    </row>
    <row r="478" spans="1:12" ht="12.75" x14ac:dyDescent="0.2">
      <c r="A478" s="53">
        <v>40164.644155092596</v>
      </c>
      <c r="B478" s="52">
        <v>39</v>
      </c>
      <c r="C478" s="51" t="s">
        <v>41</v>
      </c>
      <c r="D478" s="52">
        <v>98</v>
      </c>
      <c r="E478" s="48">
        <v>33</v>
      </c>
      <c r="F478" s="48">
        <f>D478*E478</f>
        <v>3234</v>
      </c>
      <c r="G478" s="46">
        <v>28</v>
      </c>
      <c r="H478" s="46">
        <f>D478*G478</f>
        <v>2744</v>
      </c>
      <c r="I478" s="44">
        <f>F478-H478</f>
        <v>490</v>
      </c>
      <c r="J478" s="52">
        <v>95</v>
      </c>
      <c r="K478" s="51" t="s">
        <v>31</v>
      </c>
      <c r="L478" s="50" t="s">
        <v>25</v>
      </c>
    </row>
    <row r="479" spans="1:12" ht="12.75" x14ac:dyDescent="0.2">
      <c r="A479" s="53">
        <v>40165.139097222222</v>
      </c>
      <c r="B479" s="52">
        <v>100</v>
      </c>
      <c r="C479" s="51" t="s">
        <v>45</v>
      </c>
      <c r="D479" s="52">
        <v>44</v>
      </c>
      <c r="E479" s="48">
        <v>8</v>
      </c>
      <c r="F479" s="48">
        <f>D479*E479</f>
        <v>352</v>
      </c>
      <c r="G479" s="46">
        <v>4</v>
      </c>
      <c r="H479" s="46">
        <f>D479*G479</f>
        <v>176</v>
      </c>
      <c r="I479" s="44">
        <f>F479-H479</f>
        <v>176</v>
      </c>
      <c r="J479" s="52">
        <v>6</v>
      </c>
      <c r="K479" s="51" t="s">
        <v>35</v>
      </c>
      <c r="L479" s="50" t="s">
        <v>33</v>
      </c>
    </row>
    <row r="480" spans="1:12" ht="12.75" x14ac:dyDescent="0.2">
      <c r="A480" s="53">
        <v>40165.282384259262</v>
      </c>
      <c r="B480" s="52">
        <v>16</v>
      </c>
      <c r="C480" s="51" t="s">
        <v>32</v>
      </c>
      <c r="D480" s="52">
        <v>24</v>
      </c>
      <c r="E480" s="48">
        <v>15</v>
      </c>
      <c r="F480" s="48">
        <f>D480*E480</f>
        <v>360</v>
      </c>
      <c r="G480" s="46">
        <v>14</v>
      </c>
      <c r="H480" s="46">
        <f>D480*G480</f>
        <v>336</v>
      </c>
      <c r="I480" s="44">
        <f>F480-H480</f>
        <v>24</v>
      </c>
      <c r="J480" s="52">
        <v>23</v>
      </c>
      <c r="K480" s="51" t="s">
        <v>42</v>
      </c>
      <c r="L480" s="50" t="s">
        <v>33</v>
      </c>
    </row>
    <row r="481" spans="1:12" ht="12.75" x14ac:dyDescent="0.2">
      <c r="A481" s="53">
        <v>40165.622372685182</v>
      </c>
      <c r="B481" s="52">
        <v>4</v>
      </c>
      <c r="C481" s="51" t="s">
        <v>27</v>
      </c>
      <c r="D481" s="52">
        <v>51</v>
      </c>
      <c r="E481" s="48">
        <v>9</v>
      </c>
      <c r="F481" s="48">
        <f>D481*E481</f>
        <v>459</v>
      </c>
      <c r="G481" s="46">
        <v>7</v>
      </c>
      <c r="H481" s="46">
        <f>D481*G481</f>
        <v>357</v>
      </c>
      <c r="I481" s="44">
        <f>F481-H481</f>
        <v>102</v>
      </c>
      <c r="J481" s="52">
        <v>14</v>
      </c>
      <c r="K481" s="51" t="s">
        <v>26</v>
      </c>
      <c r="L481" s="50" t="s">
        <v>25</v>
      </c>
    </row>
    <row r="482" spans="1:12" ht="12.75" x14ac:dyDescent="0.2">
      <c r="A482" s="53">
        <v>40166.000879629632</v>
      </c>
      <c r="B482" s="52">
        <v>30</v>
      </c>
      <c r="C482" s="51" t="s">
        <v>39</v>
      </c>
      <c r="D482" s="52">
        <v>85</v>
      </c>
      <c r="E482" s="48">
        <v>12</v>
      </c>
      <c r="F482" s="48">
        <f>D482*E482</f>
        <v>1020</v>
      </c>
      <c r="G482" s="46">
        <v>8</v>
      </c>
      <c r="H482" s="46">
        <f>D482*G482</f>
        <v>680</v>
      </c>
      <c r="I482" s="44">
        <f>F482-H482</f>
        <v>340</v>
      </c>
      <c r="J482" s="52">
        <v>6</v>
      </c>
      <c r="K482" s="51" t="s">
        <v>35</v>
      </c>
      <c r="L482" s="50" t="s">
        <v>25</v>
      </c>
    </row>
    <row r="483" spans="1:12" ht="12.75" x14ac:dyDescent="0.2">
      <c r="A483" s="53">
        <v>40166.823912037034</v>
      </c>
      <c r="B483" s="52">
        <v>16</v>
      </c>
      <c r="C483" s="51" t="s">
        <v>32</v>
      </c>
      <c r="D483" s="52">
        <v>45</v>
      </c>
      <c r="E483" s="48">
        <v>15</v>
      </c>
      <c r="F483" s="48">
        <f>D483*E483</f>
        <v>675</v>
      </c>
      <c r="G483" s="46">
        <v>14</v>
      </c>
      <c r="H483" s="46">
        <f>D483*G483</f>
        <v>630</v>
      </c>
      <c r="I483" s="44">
        <f>F483-H483</f>
        <v>45</v>
      </c>
      <c r="J483" s="52">
        <v>14</v>
      </c>
      <c r="K483" s="51" t="s">
        <v>26</v>
      </c>
      <c r="L483" s="50" t="s">
        <v>25</v>
      </c>
    </row>
    <row r="484" spans="1:12" ht="12.75" x14ac:dyDescent="0.2">
      <c r="A484" s="53">
        <v>40168.846168981479</v>
      </c>
      <c r="B484" s="52">
        <v>2</v>
      </c>
      <c r="C484" s="51" t="s">
        <v>30</v>
      </c>
      <c r="D484" s="52">
        <v>92</v>
      </c>
      <c r="E484" s="48">
        <v>12</v>
      </c>
      <c r="F484" s="48">
        <f>D484*E484</f>
        <v>1104</v>
      </c>
      <c r="G484" s="46">
        <v>6</v>
      </c>
      <c r="H484" s="46">
        <f>D484*G484</f>
        <v>552</v>
      </c>
      <c r="I484" s="44">
        <f>F484-H484</f>
        <v>552</v>
      </c>
      <c r="J484" s="52">
        <v>6</v>
      </c>
      <c r="K484" s="51" t="s">
        <v>35</v>
      </c>
      <c r="L484" s="50" t="s">
        <v>33</v>
      </c>
    </row>
    <row r="485" spans="1:12" ht="12.75" x14ac:dyDescent="0.2">
      <c r="A485" s="53">
        <v>40170.589618055557</v>
      </c>
      <c r="B485" s="52">
        <v>100</v>
      </c>
      <c r="C485" s="51" t="s">
        <v>45</v>
      </c>
      <c r="D485" s="52">
        <v>22</v>
      </c>
      <c r="E485" s="48">
        <v>8</v>
      </c>
      <c r="F485" s="48">
        <f>D485*E485</f>
        <v>176</v>
      </c>
      <c r="G485" s="46">
        <v>4</v>
      </c>
      <c r="H485" s="46">
        <f>D485*G485</f>
        <v>88</v>
      </c>
      <c r="I485" s="44">
        <f>F485-H485</f>
        <v>88</v>
      </c>
      <c r="J485" s="52">
        <v>14</v>
      </c>
      <c r="K485" s="51" t="s">
        <v>26</v>
      </c>
      <c r="L485" s="50" t="s">
        <v>25</v>
      </c>
    </row>
    <row r="486" spans="1:12" ht="12.75" x14ac:dyDescent="0.2">
      <c r="A486" s="53">
        <v>40170.909317129626</v>
      </c>
      <c r="B486" s="52">
        <v>31</v>
      </c>
      <c r="C486" s="51" t="s">
        <v>29</v>
      </c>
      <c r="D486" s="52">
        <v>42</v>
      </c>
      <c r="E486" s="48">
        <v>21</v>
      </c>
      <c r="F486" s="48">
        <f>D486*E486</f>
        <v>882</v>
      </c>
      <c r="G486" s="46">
        <v>12</v>
      </c>
      <c r="H486" s="46">
        <f>D486*G486</f>
        <v>504</v>
      </c>
      <c r="I486" s="44">
        <f>F486-H486</f>
        <v>378</v>
      </c>
      <c r="J486" s="52">
        <v>315</v>
      </c>
      <c r="K486" s="51" t="s">
        <v>44</v>
      </c>
      <c r="L486" s="50" t="s">
        <v>25</v>
      </c>
    </row>
    <row r="487" spans="1:12" ht="12.75" x14ac:dyDescent="0.2">
      <c r="A487" s="53">
        <v>40172.544050925928</v>
      </c>
      <c r="B487" s="52">
        <v>6</v>
      </c>
      <c r="C487" s="51" t="s">
        <v>43</v>
      </c>
      <c r="D487" s="52">
        <v>49</v>
      </c>
      <c r="E487" s="48">
        <v>55</v>
      </c>
      <c r="F487" s="48">
        <f>D487*E487</f>
        <v>2695</v>
      </c>
      <c r="G487" s="46">
        <v>25</v>
      </c>
      <c r="H487" s="46">
        <f>D487*G487</f>
        <v>1225</v>
      </c>
      <c r="I487" s="44">
        <f>F487-H487</f>
        <v>1470</v>
      </c>
      <c r="J487" s="52">
        <v>23</v>
      </c>
      <c r="K487" s="51" t="s">
        <v>42</v>
      </c>
      <c r="L487" s="50" t="s">
        <v>25</v>
      </c>
    </row>
    <row r="488" spans="1:12" ht="12.75" x14ac:dyDescent="0.2">
      <c r="A488" s="53">
        <v>40172.612604166665</v>
      </c>
      <c r="B488" s="52">
        <v>30</v>
      </c>
      <c r="C488" s="51" t="s">
        <v>39</v>
      </c>
      <c r="D488" s="52">
        <v>79</v>
      </c>
      <c r="E488" s="48">
        <v>12</v>
      </c>
      <c r="F488" s="48">
        <f>D488*E488</f>
        <v>948</v>
      </c>
      <c r="G488" s="46">
        <v>8</v>
      </c>
      <c r="H488" s="46">
        <f>D488*G488</f>
        <v>632</v>
      </c>
      <c r="I488" s="44">
        <f>F488-H488</f>
        <v>316</v>
      </c>
      <c r="J488" s="52">
        <v>846</v>
      </c>
      <c r="K488" s="51" t="s">
        <v>40</v>
      </c>
      <c r="L488" s="50" t="s">
        <v>38</v>
      </c>
    </row>
    <row r="489" spans="1:12" ht="12.75" x14ac:dyDescent="0.2">
      <c r="A489" s="53">
        <v>40173.723969907405</v>
      </c>
      <c r="B489" s="52">
        <v>16</v>
      </c>
      <c r="C489" s="51" t="s">
        <v>32</v>
      </c>
      <c r="D489" s="52">
        <v>31</v>
      </c>
      <c r="E489" s="48">
        <v>15</v>
      </c>
      <c r="F489" s="48">
        <f>D489*E489</f>
        <v>465</v>
      </c>
      <c r="G489" s="46">
        <v>14</v>
      </c>
      <c r="H489" s="46">
        <f>D489*G489</f>
        <v>434</v>
      </c>
      <c r="I489" s="44">
        <f>F489-H489</f>
        <v>31</v>
      </c>
      <c r="J489" s="52">
        <v>846</v>
      </c>
      <c r="K489" s="51" t="s">
        <v>40</v>
      </c>
      <c r="L489" s="50" t="s">
        <v>25</v>
      </c>
    </row>
    <row r="490" spans="1:12" ht="12.75" x14ac:dyDescent="0.2">
      <c r="A490" s="53">
        <v>40174.879189814812</v>
      </c>
      <c r="B490" s="52">
        <v>39</v>
      </c>
      <c r="C490" s="51" t="s">
        <v>41</v>
      </c>
      <c r="D490" s="52">
        <v>43</v>
      </c>
      <c r="E490" s="48">
        <v>33</v>
      </c>
      <c r="F490" s="48">
        <f>D490*E490</f>
        <v>1419</v>
      </c>
      <c r="G490" s="46">
        <v>28</v>
      </c>
      <c r="H490" s="46">
        <f>D490*G490</f>
        <v>1204</v>
      </c>
      <c r="I490" s="44">
        <f>F490-H490</f>
        <v>215</v>
      </c>
      <c r="J490" s="52">
        <v>14</v>
      </c>
      <c r="K490" s="51" t="s">
        <v>26</v>
      </c>
      <c r="L490" s="50" t="s">
        <v>33</v>
      </c>
    </row>
    <row r="491" spans="1:12" ht="12.75" x14ac:dyDescent="0.2">
      <c r="A491" s="53">
        <v>40175.011365740742</v>
      </c>
      <c r="B491" s="52">
        <v>16</v>
      </c>
      <c r="C491" s="51" t="s">
        <v>32</v>
      </c>
      <c r="D491" s="52">
        <v>1</v>
      </c>
      <c r="E491" s="48">
        <v>15</v>
      </c>
      <c r="F491" s="48">
        <f>D491*E491</f>
        <v>15</v>
      </c>
      <c r="G491" s="46">
        <v>14</v>
      </c>
      <c r="H491" s="46">
        <f>D491*G491</f>
        <v>14</v>
      </c>
      <c r="I491" s="44">
        <f>F491-H491</f>
        <v>1</v>
      </c>
      <c r="J491" s="52">
        <v>846</v>
      </c>
      <c r="K491" s="51" t="s">
        <v>40</v>
      </c>
      <c r="L491" s="50" t="s">
        <v>25</v>
      </c>
    </row>
    <row r="492" spans="1:12" ht="12.75" x14ac:dyDescent="0.2">
      <c r="A492" s="53">
        <v>40175.126087962963</v>
      </c>
      <c r="B492" s="52">
        <v>30</v>
      </c>
      <c r="C492" s="51" t="s">
        <v>39</v>
      </c>
      <c r="D492" s="52">
        <v>31</v>
      </c>
      <c r="E492" s="48">
        <v>12</v>
      </c>
      <c r="F492" s="48">
        <f>D492*E492</f>
        <v>372</v>
      </c>
      <c r="G492" s="46">
        <v>8</v>
      </c>
      <c r="H492" s="46">
        <f>D492*G492</f>
        <v>248</v>
      </c>
      <c r="I492" s="44">
        <f>F492-H492</f>
        <v>124</v>
      </c>
      <c r="J492" s="52">
        <v>95</v>
      </c>
      <c r="K492" s="51" t="s">
        <v>31</v>
      </c>
      <c r="L492" s="50" t="s">
        <v>38</v>
      </c>
    </row>
    <row r="493" spans="1:12" ht="12.75" x14ac:dyDescent="0.2">
      <c r="A493" s="53">
        <v>40175.200914351852</v>
      </c>
      <c r="B493" s="52">
        <v>4</v>
      </c>
      <c r="C493" s="51" t="s">
        <v>27</v>
      </c>
      <c r="D493" s="52">
        <v>84</v>
      </c>
      <c r="E493" s="48">
        <v>9</v>
      </c>
      <c r="F493" s="48">
        <f>D493*E493</f>
        <v>756</v>
      </c>
      <c r="G493" s="46">
        <v>7</v>
      </c>
      <c r="H493" s="46">
        <f>D493*G493</f>
        <v>588</v>
      </c>
      <c r="I493" s="44">
        <f>F493-H493</f>
        <v>168</v>
      </c>
      <c r="J493" s="52">
        <v>686</v>
      </c>
      <c r="K493" s="51" t="s">
        <v>28</v>
      </c>
      <c r="L493" s="50" t="s">
        <v>25</v>
      </c>
    </row>
    <row r="494" spans="1:12" ht="12.75" x14ac:dyDescent="0.2">
      <c r="A494" s="53">
        <v>40175.682986111111</v>
      </c>
      <c r="B494" s="52">
        <v>2</v>
      </c>
      <c r="C494" s="51" t="s">
        <v>30</v>
      </c>
      <c r="D494" s="52">
        <v>9</v>
      </c>
      <c r="E494" s="48">
        <v>12</v>
      </c>
      <c r="F494" s="48">
        <f>D494*E494</f>
        <v>108</v>
      </c>
      <c r="G494" s="46">
        <v>6</v>
      </c>
      <c r="H494" s="46">
        <f>D494*G494</f>
        <v>54</v>
      </c>
      <c r="I494" s="44">
        <f>F494-H494</f>
        <v>54</v>
      </c>
      <c r="J494" s="52">
        <v>14</v>
      </c>
      <c r="K494" s="51" t="s">
        <v>26</v>
      </c>
      <c r="L494" s="50" t="s">
        <v>25</v>
      </c>
    </row>
    <row r="495" spans="1:12" ht="12.75" x14ac:dyDescent="0.2">
      <c r="A495" s="53">
        <v>40176.187152777777</v>
      </c>
      <c r="B495" s="52">
        <v>98</v>
      </c>
      <c r="C495" s="51" t="s">
        <v>37</v>
      </c>
      <c r="D495" s="52">
        <v>45</v>
      </c>
      <c r="E495" s="48">
        <v>18</v>
      </c>
      <c r="F495" s="48">
        <f>D495*E495</f>
        <v>810</v>
      </c>
      <c r="G495" s="46">
        <v>8</v>
      </c>
      <c r="H495" s="46">
        <f>D495*G495</f>
        <v>360</v>
      </c>
      <c r="I495" s="44">
        <f>F495-H495</f>
        <v>450</v>
      </c>
      <c r="J495" s="52">
        <v>233</v>
      </c>
      <c r="K495" s="51" t="s">
        <v>36</v>
      </c>
      <c r="L495" s="50" t="s">
        <v>33</v>
      </c>
    </row>
    <row r="496" spans="1:12" ht="12.75" x14ac:dyDescent="0.2">
      <c r="A496" s="53">
        <v>40177.1721875</v>
      </c>
      <c r="B496" s="52">
        <v>4</v>
      </c>
      <c r="C496" s="51" t="s">
        <v>27</v>
      </c>
      <c r="D496" s="52">
        <v>68</v>
      </c>
      <c r="E496" s="48">
        <v>9</v>
      </c>
      <c r="F496" s="48">
        <f>D496*E496</f>
        <v>612</v>
      </c>
      <c r="G496" s="46">
        <v>7</v>
      </c>
      <c r="H496" s="46">
        <f>D496*G496</f>
        <v>476</v>
      </c>
      <c r="I496" s="44">
        <f>F496-H496</f>
        <v>136</v>
      </c>
      <c r="J496" s="52">
        <v>6</v>
      </c>
      <c r="K496" s="51" t="s">
        <v>35</v>
      </c>
      <c r="L496" s="50" t="s">
        <v>33</v>
      </c>
    </row>
    <row r="497" spans="1:12" ht="12.75" x14ac:dyDescent="0.2">
      <c r="A497" s="53">
        <v>40177.608865740738</v>
      </c>
      <c r="B497" s="52">
        <v>16</v>
      </c>
      <c r="C497" s="51" t="s">
        <v>32</v>
      </c>
      <c r="D497" s="52">
        <v>8</v>
      </c>
      <c r="E497" s="48">
        <v>15</v>
      </c>
      <c r="F497" s="48">
        <f>D497*E497</f>
        <v>120</v>
      </c>
      <c r="G497" s="46">
        <v>14</v>
      </c>
      <c r="H497" s="46">
        <f>D497*G497</f>
        <v>112</v>
      </c>
      <c r="I497" s="44">
        <f>F497-H497</f>
        <v>8</v>
      </c>
      <c r="J497" s="52">
        <v>572</v>
      </c>
      <c r="K497" s="51" t="s">
        <v>34</v>
      </c>
      <c r="L497" s="50" t="s">
        <v>25</v>
      </c>
    </row>
    <row r="498" spans="1:12" ht="12.75" x14ac:dyDescent="0.2">
      <c r="A498" s="53">
        <v>40178.479849537034</v>
      </c>
      <c r="B498" s="52">
        <v>2</v>
      </c>
      <c r="C498" s="51" t="s">
        <v>30</v>
      </c>
      <c r="D498" s="52">
        <v>42</v>
      </c>
      <c r="E498" s="48">
        <v>12</v>
      </c>
      <c r="F498" s="48">
        <f>D498*E498</f>
        <v>504</v>
      </c>
      <c r="G498" s="46">
        <v>6</v>
      </c>
      <c r="H498" s="46">
        <f>D498*G498</f>
        <v>252</v>
      </c>
      <c r="I498" s="44">
        <f>F498-H498</f>
        <v>252</v>
      </c>
      <c r="J498" s="52">
        <v>14</v>
      </c>
      <c r="K498" s="51" t="s">
        <v>26</v>
      </c>
      <c r="L498" s="50" t="s">
        <v>33</v>
      </c>
    </row>
    <row r="499" spans="1:12" ht="12.75" x14ac:dyDescent="0.2">
      <c r="A499" s="53">
        <v>40178.567372685182</v>
      </c>
      <c r="B499" s="52">
        <v>16</v>
      </c>
      <c r="C499" s="51" t="s">
        <v>32</v>
      </c>
      <c r="D499" s="52">
        <v>72</v>
      </c>
      <c r="E499" s="48">
        <v>15</v>
      </c>
      <c r="F499" s="48">
        <f>D499*E499</f>
        <v>1080</v>
      </c>
      <c r="G499" s="46">
        <v>14</v>
      </c>
      <c r="H499" s="46">
        <f>D499*G499</f>
        <v>1008</v>
      </c>
      <c r="I499" s="44">
        <f>F499-H499</f>
        <v>72</v>
      </c>
      <c r="J499" s="52">
        <v>95</v>
      </c>
      <c r="K499" s="51" t="s">
        <v>31</v>
      </c>
      <c r="L499" s="50" t="s">
        <v>25</v>
      </c>
    </row>
    <row r="500" spans="1:12" ht="12.75" x14ac:dyDescent="0.2">
      <c r="A500" s="53">
        <v>40179.515370370369</v>
      </c>
      <c r="B500" s="52">
        <v>2</v>
      </c>
      <c r="C500" s="51" t="s">
        <v>30</v>
      </c>
      <c r="D500" s="52">
        <v>50</v>
      </c>
      <c r="E500" s="48">
        <v>12</v>
      </c>
      <c r="F500" s="48">
        <f>D500*E500</f>
        <v>600</v>
      </c>
      <c r="G500" s="46">
        <v>6</v>
      </c>
      <c r="H500" s="46">
        <f>D500*G500</f>
        <v>300</v>
      </c>
      <c r="I500" s="44">
        <f>F500-H500</f>
        <v>300</v>
      </c>
      <c r="J500" s="52">
        <v>686</v>
      </c>
      <c r="K500" s="51" t="s">
        <v>28</v>
      </c>
      <c r="L500" s="50" t="s">
        <v>25</v>
      </c>
    </row>
    <row r="501" spans="1:12" ht="12.75" x14ac:dyDescent="0.2">
      <c r="A501" s="53">
        <v>40179.908622685187</v>
      </c>
      <c r="B501" s="52">
        <v>2</v>
      </c>
      <c r="C501" s="51" t="s">
        <v>30</v>
      </c>
      <c r="D501" s="52">
        <v>5</v>
      </c>
      <c r="E501" s="48">
        <v>12</v>
      </c>
      <c r="F501" s="48">
        <f>D501*E501</f>
        <v>60</v>
      </c>
      <c r="G501" s="46">
        <v>6</v>
      </c>
      <c r="H501" s="46">
        <f>D501*G501</f>
        <v>30</v>
      </c>
      <c r="I501" s="44">
        <f>F501-H501</f>
        <v>30</v>
      </c>
      <c r="J501" s="52">
        <v>14</v>
      </c>
      <c r="K501" s="51" t="s">
        <v>26</v>
      </c>
      <c r="L501" s="50" t="s">
        <v>25</v>
      </c>
    </row>
    <row r="502" spans="1:12" ht="12.75" x14ac:dyDescent="0.2">
      <c r="A502" s="53">
        <v>40180.131874999999</v>
      </c>
      <c r="B502" s="52">
        <v>31</v>
      </c>
      <c r="C502" s="51" t="s">
        <v>29</v>
      </c>
      <c r="D502" s="52">
        <v>31</v>
      </c>
      <c r="E502" s="48">
        <v>21</v>
      </c>
      <c r="F502" s="48">
        <f>D502*E502</f>
        <v>651</v>
      </c>
      <c r="G502" s="46">
        <v>12</v>
      </c>
      <c r="H502" s="46">
        <f>D502*G502</f>
        <v>372</v>
      </c>
      <c r="I502" s="44">
        <f>F502-H502</f>
        <v>279</v>
      </c>
      <c r="J502" s="52">
        <v>686</v>
      </c>
      <c r="K502" s="51" t="s">
        <v>28</v>
      </c>
      <c r="L502" s="50" t="s">
        <v>25</v>
      </c>
    </row>
    <row r="503" spans="1:12" ht="12.75" x14ac:dyDescent="0.2">
      <c r="A503" s="53">
        <v>40190.432835648149</v>
      </c>
      <c r="B503" s="52">
        <v>4</v>
      </c>
      <c r="C503" s="51" t="s">
        <v>27</v>
      </c>
      <c r="D503" s="52">
        <v>76</v>
      </c>
      <c r="E503" s="48">
        <v>9</v>
      </c>
      <c r="F503" s="48">
        <f>D503*E503</f>
        <v>684</v>
      </c>
      <c r="G503" s="46">
        <v>7</v>
      </c>
      <c r="H503" s="46">
        <f>D503*G503</f>
        <v>532</v>
      </c>
      <c r="I503" s="44">
        <f>F503-H503</f>
        <v>152</v>
      </c>
      <c r="J503" s="52">
        <v>14</v>
      </c>
      <c r="K503" s="51" t="s">
        <v>26</v>
      </c>
      <c r="L503" s="50" t="s">
        <v>25</v>
      </c>
    </row>
    <row r="504" spans="1:12" ht="12.75" x14ac:dyDescent="0.2">
      <c r="A504" s="53">
        <v>40190.432835648149</v>
      </c>
      <c r="B504" s="52">
        <v>2</v>
      </c>
      <c r="C504" s="51" t="s">
        <v>30</v>
      </c>
      <c r="D504" s="52">
        <v>50</v>
      </c>
      <c r="E504" s="48">
        <v>12</v>
      </c>
      <c r="F504" s="48">
        <f>D504*E504</f>
        <v>600</v>
      </c>
      <c r="G504" s="46">
        <v>6</v>
      </c>
      <c r="H504" s="46">
        <f>D504*G504</f>
        <v>300</v>
      </c>
      <c r="I504" s="44">
        <f>F504-H504</f>
        <v>300</v>
      </c>
      <c r="J504" s="52">
        <v>686</v>
      </c>
      <c r="K504" s="51" t="s">
        <v>28</v>
      </c>
      <c r="L504" s="50" t="s">
        <v>25</v>
      </c>
    </row>
    <row r="505" spans="1:12" ht="12.75" x14ac:dyDescent="0.2">
      <c r="A505" s="53">
        <v>40190.432835648149</v>
      </c>
      <c r="B505" s="52">
        <v>2</v>
      </c>
      <c r="C505" s="51" t="s">
        <v>30</v>
      </c>
      <c r="D505" s="52">
        <v>5</v>
      </c>
      <c r="E505" s="48">
        <v>12</v>
      </c>
      <c r="F505" s="48">
        <f>D505*E505</f>
        <v>60</v>
      </c>
      <c r="G505" s="46">
        <v>6</v>
      </c>
      <c r="H505" s="46">
        <f>D505*G505</f>
        <v>30</v>
      </c>
      <c r="I505" s="44">
        <f>F505-H505</f>
        <v>30</v>
      </c>
      <c r="J505" s="52">
        <v>14</v>
      </c>
      <c r="K505" s="51" t="s">
        <v>26</v>
      </c>
      <c r="L505" s="50" t="s">
        <v>25</v>
      </c>
    </row>
    <row r="506" spans="1:12" ht="12.75" x14ac:dyDescent="0.2">
      <c r="A506" s="53">
        <v>40180.131874999999</v>
      </c>
      <c r="B506" s="52">
        <v>31</v>
      </c>
      <c r="C506" s="51" t="s">
        <v>29</v>
      </c>
      <c r="D506" s="52">
        <v>31</v>
      </c>
      <c r="E506" s="48">
        <v>21</v>
      </c>
      <c r="F506" s="48">
        <f>D506*E506</f>
        <v>651</v>
      </c>
      <c r="G506" s="46">
        <v>12</v>
      </c>
      <c r="H506" s="46">
        <f>D506*G506</f>
        <v>372</v>
      </c>
      <c r="I506" s="44">
        <f>F506-H506</f>
        <v>279</v>
      </c>
      <c r="J506" s="52">
        <v>686</v>
      </c>
      <c r="K506" s="51" t="s">
        <v>28</v>
      </c>
      <c r="L506" s="50" t="s">
        <v>25</v>
      </c>
    </row>
    <row r="507" spans="1:12" ht="12.75" x14ac:dyDescent="0.2">
      <c r="A507" s="53">
        <v>40180.432835648149</v>
      </c>
      <c r="B507" s="52">
        <v>4</v>
      </c>
      <c r="C507" s="51" t="s">
        <v>27</v>
      </c>
      <c r="D507" s="52">
        <v>76</v>
      </c>
      <c r="E507" s="48">
        <v>9</v>
      </c>
      <c r="F507" s="48">
        <f>D507*E507</f>
        <v>684</v>
      </c>
      <c r="G507" s="46">
        <v>7</v>
      </c>
      <c r="H507" s="46">
        <f>D507*G507</f>
        <v>532</v>
      </c>
      <c r="I507" s="44">
        <f>F507-H507</f>
        <v>152</v>
      </c>
      <c r="J507" s="52">
        <v>14</v>
      </c>
      <c r="K507" s="51" t="s">
        <v>26</v>
      </c>
      <c r="L507" s="50" t="s">
        <v>25</v>
      </c>
    </row>
    <row r="508" spans="1:12" ht="12.75" x14ac:dyDescent="0.2">
      <c r="A508" s="53">
        <v>40199.515370370369</v>
      </c>
      <c r="B508" s="52">
        <v>2</v>
      </c>
      <c r="C508" s="51" t="s">
        <v>30</v>
      </c>
      <c r="D508" s="52">
        <v>50</v>
      </c>
      <c r="E508" s="48">
        <v>12</v>
      </c>
      <c r="F508" s="48">
        <f>D508*E508</f>
        <v>600</v>
      </c>
      <c r="G508" s="46">
        <v>6</v>
      </c>
      <c r="H508" s="46">
        <f>D508*G508</f>
        <v>300</v>
      </c>
      <c r="I508" s="44">
        <f>F508-H508</f>
        <v>300</v>
      </c>
      <c r="J508" s="52">
        <v>686</v>
      </c>
      <c r="K508" s="51" t="s">
        <v>28</v>
      </c>
      <c r="L508" s="50" t="s">
        <v>25</v>
      </c>
    </row>
    <row r="509" spans="1:12" ht="12.75" x14ac:dyDescent="0.2">
      <c r="A509" s="53">
        <v>40199.515370370369</v>
      </c>
      <c r="B509" s="52">
        <v>2</v>
      </c>
      <c r="C509" s="51" t="s">
        <v>30</v>
      </c>
      <c r="D509" s="52">
        <v>5</v>
      </c>
      <c r="E509" s="48">
        <v>12</v>
      </c>
      <c r="F509" s="48">
        <f>D509*E509</f>
        <v>60</v>
      </c>
      <c r="G509" s="46">
        <v>6</v>
      </c>
      <c r="H509" s="46">
        <f>D509*G509</f>
        <v>30</v>
      </c>
      <c r="I509" s="44">
        <f>F509-H509</f>
        <v>30</v>
      </c>
      <c r="J509" s="52">
        <v>14</v>
      </c>
      <c r="K509" s="51" t="s">
        <v>26</v>
      </c>
      <c r="L509" s="50" t="s">
        <v>25</v>
      </c>
    </row>
    <row r="510" spans="1:12" ht="12.75" x14ac:dyDescent="0.2">
      <c r="A510" s="53">
        <v>40199.515370370369</v>
      </c>
      <c r="B510" s="52">
        <v>31</v>
      </c>
      <c r="C510" s="51" t="s">
        <v>29</v>
      </c>
      <c r="D510" s="52">
        <v>31</v>
      </c>
      <c r="E510" s="48">
        <v>21</v>
      </c>
      <c r="F510" s="48">
        <f>D510*E510</f>
        <v>651</v>
      </c>
      <c r="G510" s="46">
        <v>12</v>
      </c>
      <c r="H510" s="46">
        <f>D510*G510</f>
        <v>372</v>
      </c>
      <c r="I510" s="44">
        <f>F510-H510</f>
        <v>279</v>
      </c>
      <c r="J510" s="52">
        <v>686</v>
      </c>
      <c r="K510" s="51" t="s">
        <v>28</v>
      </c>
      <c r="L510" s="50" t="s">
        <v>25</v>
      </c>
    </row>
    <row r="511" spans="1:12" ht="13.5" thickBot="1" x14ac:dyDescent="0.25">
      <c r="A511" s="49">
        <v>40199.515370370369</v>
      </c>
      <c r="B511" s="43">
        <v>4</v>
      </c>
      <c r="C511" s="42" t="s">
        <v>27</v>
      </c>
      <c r="D511" s="43">
        <v>76</v>
      </c>
      <c r="E511" s="48">
        <v>9</v>
      </c>
      <c r="F511" s="47">
        <f>D511*E511</f>
        <v>684</v>
      </c>
      <c r="G511" s="46">
        <v>7</v>
      </c>
      <c r="H511" s="45">
        <f>D511*G511</f>
        <v>532</v>
      </c>
      <c r="I511" s="44">
        <f>F511-H511</f>
        <v>152</v>
      </c>
      <c r="J511" s="43">
        <v>14</v>
      </c>
      <c r="K511" s="42" t="s">
        <v>26</v>
      </c>
      <c r="L511" s="41" t="s">
        <v>25</v>
      </c>
    </row>
  </sheetData>
  <pageMargins left="0.24" right="0.16" top="0.38"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33"/>
  <sheetViews>
    <sheetView zoomScale="90" zoomScaleNormal="90" workbookViewId="0">
      <selection activeCell="A4" sqref="A4"/>
    </sheetView>
  </sheetViews>
  <sheetFormatPr defaultRowHeight="12.75" x14ac:dyDescent="0.2"/>
  <cols>
    <col min="1" max="1" width="20" style="39" customWidth="1"/>
    <col min="2" max="2" width="18.42578125" style="39" customWidth="1"/>
    <col min="3" max="3" width="12.85546875" style="39" bestFit="1" customWidth="1"/>
    <col min="4" max="4" width="21.85546875" style="39" bestFit="1" customWidth="1"/>
    <col min="5" max="5" width="12.85546875" style="39" customWidth="1"/>
    <col min="6" max="6" width="18.42578125" style="39" bestFit="1" customWidth="1"/>
    <col min="7" max="7" width="25.42578125" style="39" bestFit="1" customWidth="1"/>
    <col min="8" max="8" width="12.85546875" style="39" bestFit="1" customWidth="1"/>
    <col min="9" max="16384" width="9.140625" style="39"/>
  </cols>
  <sheetData>
    <row r="3" spans="1:7" x14ac:dyDescent="0.2">
      <c r="A3" s="39" t="s">
        <v>62</v>
      </c>
      <c r="B3" s="39" t="s">
        <v>63</v>
      </c>
      <c r="C3" s="39" t="s">
        <v>64</v>
      </c>
      <c r="E3" s="39" t="s">
        <v>62</v>
      </c>
      <c r="F3" s="39" t="s">
        <v>63</v>
      </c>
      <c r="G3" s="39" t="s">
        <v>64</v>
      </c>
    </row>
    <row r="4" spans="1:7" x14ac:dyDescent="0.2">
      <c r="A4" s="61" t="s">
        <v>35</v>
      </c>
      <c r="B4" s="62">
        <v>74154</v>
      </c>
      <c r="C4" s="62">
        <v>22377</v>
      </c>
      <c r="E4" s="61" t="s">
        <v>29</v>
      </c>
      <c r="F4" s="62">
        <v>62349</v>
      </c>
      <c r="G4" s="63">
        <v>26721</v>
      </c>
    </row>
    <row r="5" spans="1:7" x14ac:dyDescent="0.2">
      <c r="A5" s="61" t="s">
        <v>34</v>
      </c>
      <c r="B5" s="62">
        <v>67589</v>
      </c>
      <c r="C5" s="62">
        <v>20545</v>
      </c>
      <c r="E5" s="61" t="s">
        <v>39</v>
      </c>
      <c r="F5" s="62">
        <v>39240</v>
      </c>
      <c r="G5" s="63">
        <v>13080</v>
      </c>
    </row>
    <row r="6" spans="1:7" x14ac:dyDescent="0.2">
      <c r="A6" s="61" t="s">
        <v>26</v>
      </c>
      <c r="B6" s="62">
        <v>59225</v>
      </c>
      <c r="C6" s="62">
        <v>18410</v>
      </c>
      <c r="E6" s="61" t="s">
        <v>47</v>
      </c>
      <c r="F6" s="62">
        <v>42084</v>
      </c>
      <c r="G6" s="63">
        <v>12859</v>
      </c>
    </row>
    <row r="7" spans="1:7" x14ac:dyDescent="0.2">
      <c r="A7" s="61" t="s">
        <v>31</v>
      </c>
      <c r="B7" s="62">
        <v>52746</v>
      </c>
      <c r="C7" s="62">
        <v>15377</v>
      </c>
      <c r="E7" s="61" t="s">
        <v>45</v>
      </c>
      <c r="F7" s="62">
        <v>25568</v>
      </c>
      <c r="G7" s="63">
        <v>12784</v>
      </c>
    </row>
    <row r="8" spans="1:7" x14ac:dyDescent="0.2">
      <c r="A8" s="61" t="s">
        <v>42</v>
      </c>
      <c r="B8" s="62">
        <v>46353</v>
      </c>
      <c r="C8" s="62">
        <v>14284</v>
      </c>
      <c r="E8" s="61" t="s">
        <v>37</v>
      </c>
      <c r="F8" s="62">
        <v>18432</v>
      </c>
      <c r="G8" s="63">
        <v>10240</v>
      </c>
    </row>
    <row r="9" spans="1:7" x14ac:dyDescent="0.2">
      <c r="A9" s="61" t="s">
        <v>40</v>
      </c>
      <c r="B9" s="62">
        <v>38875</v>
      </c>
      <c r="C9" s="62">
        <v>11171</v>
      </c>
      <c r="E9" s="61" t="s">
        <v>46</v>
      </c>
      <c r="F9" s="62">
        <v>40224</v>
      </c>
      <c r="G9" s="63">
        <v>10056</v>
      </c>
    </row>
    <row r="10" spans="1:7" x14ac:dyDescent="0.2">
      <c r="A10" s="61" t="s">
        <v>28</v>
      </c>
      <c r="B10" s="62">
        <v>33359</v>
      </c>
      <c r="C10" s="62">
        <v>10354</v>
      </c>
      <c r="E10" s="61" t="s">
        <v>30</v>
      </c>
      <c r="F10" s="62">
        <v>18492</v>
      </c>
      <c r="G10" s="63">
        <v>9246</v>
      </c>
    </row>
    <row r="11" spans="1:7" x14ac:dyDescent="0.2">
      <c r="A11" s="61" t="s">
        <v>48</v>
      </c>
      <c r="B11" s="62">
        <v>35049</v>
      </c>
      <c r="C11" s="62">
        <v>9526</v>
      </c>
      <c r="E11" s="61" t="s">
        <v>27</v>
      </c>
      <c r="F11" s="62">
        <v>40545</v>
      </c>
      <c r="G11" s="63">
        <v>9010</v>
      </c>
    </row>
    <row r="12" spans="1:7" x14ac:dyDescent="0.2">
      <c r="A12" s="61" t="s">
        <v>36</v>
      </c>
      <c r="B12" s="62">
        <v>14751</v>
      </c>
      <c r="C12" s="62">
        <v>4082</v>
      </c>
      <c r="E12" s="61" t="s">
        <v>49</v>
      </c>
      <c r="F12" s="62">
        <v>22631</v>
      </c>
      <c r="G12" s="63">
        <v>7686</v>
      </c>
    </row>
    <row r="13" spans="1:7" x14ac:dyDescent="0.2">
      <c r="A13" s="61" t="s">
        <v>44</v>
      </c>
      <c r="B13" s="62">
        <v>10668</v>
      </c>
      <c r="C13" s="62">
        <v>2990</v>
      </c>
      <c r="E13" s="61" t="s">
        <v>41</v>
      </c>
      <c r="F13" s="62">
        <v>43494</v>
      </c>
      <c r="G13" s="63">
        <v>6590</v>
      </c>
    </row>
    <row r="14" spans="1:7" x14ac:dyDescent="0.2">
      <c r="A14" s="61" t="s">
        <v>65</v>
      </c>
      <c r="B14" s="62">
        <v>432769</v>
      </c>
      <c r="C14" s="62">
        <v>129116</v>
      </c>
      <c r="E14" s="61" t="s">
        <v>43</v>
      </c>
      <c r="F14" s="62">
        <v>11550</v>
      </c>
      <c r="G14" s="63">
        <v>6300</v>
      </c>
    </row>
    <row r="15" spans="1:7" x14ac:dyDescent="0.2">
      <c r="E15" s="61" t="s">
        <v>32</v>
      </c>
      <c r="F15" s="62">
        <v>68160</v>
      </c>
      <c r="G15" s="63">
        <v>4544</v>
      </c>
    </row>
    <row r="16" spans="1:7" x14ac:dyDescent="0.2">
      <c r="E16" s="61" t="s">
        <v>65</v>
      </c>
      <c r="F16" s="62">
        <v>432769</v>
      </c>
      <c r="G16" s="62">
        <v>129116</v>
      </c>
    </row>
    <row r="18" spans="1:8" x14ac:dyDescent="0.2">
      <c r="A18" s="39" t="s">
        <v>62</v>
      </c>
      <c r="B18" s="39" t="s">
        <v>64</v>
      </c>
      <c r="D18" s="39" t="s">
        <v>62</v>
      </c>
      <c r="E18" s="39" t="s">
        <v>64</v>
      </c>
      <c r="G18" s="39" t="s">
        <v>62</v>
      </c>
      <c r="H18" s="39" t="s">
        <v>64</v>
      </c>
    </row>
    <row r="19" spans="1:8" x14ac:dyDescent="0.2">
      <c r="A19" s="61" t="s">
        <v>25</v>
      </c>
      <c r="B19" s="62">
        <v>70148</v>
      </c>
      <c r="D19" s="61" t="s">
        <v>25</v>
      </c>
      <c r="E19" s="64">
        <v>70148</v>
      </c>
      <c r="G19" s="61" t="s">
        <v>25</v>
      </c>
      <c r="H19" s="64">
        <v>70148</v>
      </c>
    </row>
    <row r="20" spans="1:8" x14ac:dyDescent="0.2">
      <c r="A20" s="61" t="s">
        <v>33</v>
      </c>
      <c r="B20" s="62">
        <v>48802</v>
      </c>
      <c r="D20" s="65" t="s">
        <v>39</v>
      </c>
      <c r="E20" s="64">
        <v>10888</v>
      </c>
      <c r="G20" s="65" t="s">
        <v>34</v>
      </c>
      <c r="H20" s="64">
        <v>12440</v>
      </c>
    </row>
    <row r="21" spans="1:8" x14ac:dyDescent="0.2">
      <c r="A21" s="61" t="s">
        <v>38</v>
      </c>
      <c r="B21" s="62">
        <v>10166</v>
      </c>
      <c r="D21" s="65" t="s">
        <v>47</v>
      </c>
      <c r="E21" s="64">
        <v>9306</v>
      </c>
      <c r="G21" s="65" t="s">
        <v>31</v>
      </c>
      <c r="H21" s="64">
        <v>10184</v>
      </c>
    </row>
    <row r="22" spans="1:8" x14ac:dyDescent="0.2">
      <c r="A22" s="61" t="s">
        <v>65</v>
      </c>
      <c r="B22" s="62">
        <v>129116</v>
      </c>
      <c r="D22" s="65" t="s">
        <v>29</v>
      </c>
      <c r="E22" s="64">
        <v>8334</v>
      </c>
      <c r="G22" s="65" t="s">
        <v>35</v>
      </c>
      <c r="H22" s="64">
        <v>9300</v>
      </c>
    </row>
    <row r="23" spans="1:8" x14ac:dyDescent="0.2">
      <c r="D23" s="65" t="s">
        <v>27</v>
      </c>
      <c r="E23" s="64">
        <v>6422</v>
      </c>
      <c r="G23" s="65" t="s">
        <v>26</v>
      </c>
      <c r="H23" s="64">
        <v>8327</v>
      </c>
    </row>
    <row r="24" spans="1:8" x14ac:dyDescent="0.2">
      <c r="D24" s="65" t="s">
        <v>43</v>
      </c>
      <c r="E24" s="64">
        <v>6300</v>
      </c>
      <c r="G24" s="65" t="s">
        <v>40</v>
      </c>
      <c r="H24" s="64">
        <v>8197</v>
      </c>
    </row>
    <row r="25" spans="1:8" x14ac:dyDescent="0.2">
      <c r="D25" s="65" t="s">
        <v>45</v>
      </c>
      <c r="E25" s="64">
        <v>6292</v>
      </c>
      <c r="G25" s="65" t="s">
        <v>42</v>
      </c>
      <c r="H25" s="64">
        <v>7123</v>
      </c>
    </row>
    <row r="26" spans="1:8" x14ac:dyDescent="0.2">
      <c r="D26" s="65" t="s">
        <v>30</v>
      </c>
      <c r="E26" s="64">
        <v>5898</v>
      </c>
      <c r="G26" s="65" t="s">
        <v>28</v>
      </c>
      <c r="H26" s="64">
        <v>5978</v>
      </c>
    </row>
    <row r="27" spans="1:8" x14ac:dyDescent="0.2">
      <c r="D27" s="65" t="s">
        <v>46</v>
      </c>
      <c r="E27" s="64">
        <v>4944</v>
      </c>
      <c r="G27" s="65" t="s">
        <v>48</v>
      </c>
      <c r="H27" s="64">
        <v>5511</v>
      </c>
    </row>
    <row r="28" spans="1:8" x14ac:dyDescent="0.2">
      <c r="D28" s="65" t="s">
        <v>37</v>
      </c>
      <c r="E28" s="64">
        <v>4920</v>
      </c>
      <c r="G28" s="65" t="s">
        <v>44</v>
      </c>
      <c r="H28" s="64">
        <v>2330</v>
      </c>
    </row>
    <row r="29" spans="1:8" x14ac:dyDescent="0.2">
      <c r="D29" s="65" t="s">
        <v>41</v>
      </c>
      <c r="E29" s="64">
        <v>4405</v>
      </c>
      <c r="G29" s="65" t="s">
        <v>36</v>
      </c>
      <c r="H29" s="64">
        <v>758</v>
      </c>
    </row>
    <row r="30" spans="1:8" x14ac:dyDescent="0.2">
      <c r="D30" s="65" t="s">
        <v>32</v>
      </c>
      <c r="E30" s="64">
        <v>2439</v>
      </c>
      <c r="G30" s="61" t="s">
        <v>38</v>
      </c>
      <c r="H30" s="64">
        <v>10166</v>
      </c>
    </row>
    <row r="31" spans="1:8" x14ac:dyDescent="0.2">
      <c r="D31" s="61" t="s">
        <v>38</v>
      </c>
      <c r="E31" s="64">
        <v>10166</v>
      </c>
      <c r="G31" s="61" t="s">
        <v>33</v>
      </c>
      <c r="H31" s="64">
        <v>48802</v>
      </c>
    </row>
    <row r="32" spans="1:8" x14ac:dyDescent="0.2">
      <c r="D32" s="61" t="s">
        <v>33</v>
      </c>
      <c r="E32" s="64">
        <v>48802</v>
      </c>
      <c r="G32" s="61" t="s">
        <v>65</v>
      </c>
      <c r="H32" s="64">
        <v>129116</v>
      </c>
    </row>
    <row r="33" spans="4:5" x14ac:dyDescent="0.2">
      <c r="D33" s="61" t="s">
        <v>65</v>
      </c>
      <c r="E33" s="64">
        <v>129116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37"/>
  <sheetViews>
    <sheetView showGridLines="0" topLeftCell="A3" zoomScale="90" zoomScaleNormal="90" workbookViewId="0">
      <selection activeCell="G30" sqref="G30"/>
    </sheetView>
  </sheetViews>
  <sheetFormatPr defaultRowHeight="12.75" x14ac:dyDescent="0.2"/>
  <cols>
    <col min="1" max="1" width="9.140625" style="66"/>
    <col min="2" max="2" width="67.42578125" style="66" customWidth="1"/>
    <col min="3" max="3" width="21.7109375" style="66" customWidth="1"/>
    <col min="4" max="4" width="19.28515625" style="66" customWidth="1"/>
    <col min="5" max="56" width="9.140625" style="66"/>
    <col min="57" max="62" width="0" style="67" hidden="1" customWidth="1"/>
    <col min="63" max="16384" width="9.140625" style="66"/>
  </cols>
  <sheetData>
    <row r="1" spans="2:61" ht="18.75" thickBot="1" x14ac:dyDescent="0.25">
      <c r="B1" s="38"/>
      <c r="C1" s="38"/>
      <c r="D1" s="38"/>
    </row>
    <row r="2" spans="2:61" ht="18.75" thickBot="1" x14ac:dyDescent="0.25">
      <c r="B2" s="68" t="s">
        <v>66</v>
      </c>
      <c r="C2" s="69"/>
      <c r="D2" s="70"/>
    </row>
    <row r="3" spans="2:61" ht="18.75" thickBot="1" x14ac:dyDescent="0.3">
      <c r="B3" s="71" t="s">
        <v>67</v>
      </c>
      <c r="C3" s="71" t="s">
        <v>68</v>
      </c>
      <c r="D3" s="71" t="s">
        <v>69</v>
      </c>
    </row>
    <row r="4" spans="2:61" ht="15.75" x14ac:dyDescent="0.25">
      <c r="B4" s="72" t="s">
        <v>70</v>
      </c>
      <c r="C4" s="73" t="s">
        <v>35</v>
      </c>
      <c r="D4" s="74">
        <f>GETPIVOTDATA("Sum of Total Sales",'[1]Pivot Tables'!$A$3,"Customer","Pierce Arrow")</f>
        <v>74154</v>
      </c>
      <c r="BE4" s="67" t="s">
        <v>25</v>
      </c>
      <c r="BG4" s="67" t="s">
        <v>30</v>
      </c>
      <c r="BI4" s="67" t="s">
        <v>36</v>
      </c>
    </row>
    <row r="5" spans="2:61" ht="15.75" x14ac:dyDescent="0.25">
      <c r="B5" s="75" t="s">
        <v>71</v>
      </c>
      <c r="C5" s="76" t="s">
        <v>44</v>
      </c>
      <c r="D5" s="77">
        <f>GETPIVOTDATA("Sum of Total Sales",'[1]Pivot Tables'!$A$3,"Customer","The Station")</f>
        <v>10668</v>
      </c>
      <c r="BE5" s="67" t="s">
        <v>38</v>
      </c>
      <c r="BG5" s="67" t="s">
        <v>47</v>
      </c>
      <c r="BI5" s="67" t="s">
        <v>48</v>
      </c>
    </row>
    <row r="6" spans="2:61" ht="15.75" x14ac:dyDescent="0.25">
      <c r="B6" s="75" t="s">
        <v>72</v>
      </c>
      <c r="C6" s="76" t="s">
        <v>35</v>
      </c>
      <c r="D6" s="77">
        <f>GETPIVOTDATA("Sum of Profit",'[1]Pivot Tables'!$A$3,"Customer","Pierce Arrow")</f>
        <v>22377</v>
      </c>
      <c r="BE6" s="67" t="s">
        <v>33</v>
      </c>
      <c r="BG6" s="67" t="s">
        <v>46</v>
      </c>
      <c r="BI6" s="67" t="s">
        <v>34</v>
      </c>
    </row>
    <row r="7" spans="2:61" ht="15.75" x14ac:dyDescent="0.25">
      <c r="B7" s="75" t="s">
        <v>73</v>
      </c>
      <c r="C7" s="76" t="s">
        <v>44</v>
      </c>
      <c r="D7" s="78">
        <f>GETPIVOTDATA("Sum of Profit",'[1]Pivot Tables'!$A$3,"Customer","The Station")</f>
        <v>2990</v>
      </c>
      <c r="BG7" s="67" t="s">
        <v>45</v>
      </c>
      <c r="BI7" s="67" t="s">
        <v>28</v>
      </c>
    </row>
    <row r="8" spans="2:61" ht="15.75" x14ac:dyDescent="0.25">
      <c r="B8" s="75" t="s">
        <v>74</v>
      </c>
      <c r="C8" s="76" t="s">
        <v>27</v>
      </c>
      <c r="D8" s="77">
        <f>GETPIVOTDATA("Sum of Total Sales",'[1]Pivot Tables'!$E$3,"ProductName","Tomatoes")</f>
        <v>40545</v>
      </c>
      <c r="BG8" s="67" t="s">
        <v>49</v>
      </c>
      <c r="BI8" s="67" t="s">
        <v>31</v>
      </c>
    </row>
    <row r="9" spans="2:61" ht="15.75" x14ac:dyDescent="0.25">
      <c r="B9" s="75" t="s">
        <v>75</v>
      </c>
      <c r="C9" s="76" t="s">
        <v>30</v>
      </c>
      <c r="D9" s="77">
        <f>GETPIVOTDATA("Sum of Total Sales",'[1]Pivot Tables'!$E$3,"ProductName","Black olives")</f>
        <v>18492</v>
      </c>
      <c r="BG9" s="67" t="s">
        <v>29</v>
      </c>
      <c r="BI9" s="67" t="s">
        <v>35</v>
      </c>
    </row>
    <row r="10" spans="2:61" ht="15.75" x14ac:dyDescent="0.25">
      <c r="B10" s="75" t="s">
        <v>76</v>
      </c>
      <c r="C10" s="76" t="s">
        <v>29</v>
      </c>
      <c r="D10" s="77">
        <f>GETPIVOTDATA("Sum of Profit",'[1]Pivot Tables'!$E$3,"ProductName","Peppers")</f>
        <v>26721</v>
      </c>
      <c r="BG10" s="67" t="s">
        <v>41</v>
      </c>
      <c r="BI10" s="67" t="s">
        <v>26</v>
      </c>
    </row>
    <row r="11" spans="2:61" ht="15.75" x14ac:dyDescent="0.25">
      <c r="B11" s="75" t="s">
        <v>77</v>
      </c>
      <c r="C11" s="76" t="s">
        <v>32</v>
      </c>
      <c r="D11" s="78">
        <f>GETPIVOTDATA("Sum of Profit",'[1]Pivot Tables'!$E$3,"ProductName","Romaine lettuce")</f>
        <v>4544</v>
      </c>
      <c r="BG11" s="67" t="s">
        <v>39</v>
      </c>
      <c r="BI11" s="67" t="s">
        <v>40</v>
      </c>
    </row>
    <row r="12" spans="2:61" ht="15.75" x14ac:dyDescent="0.25">
      <c r="B12" s="75" t="s">
        <v>78</v>
      </c>
      <c r="C12" s="76" t="s">
        <v>25</v>
      </c>
      <c r="D12" s="77">
        <f>GETPIVOTDATA("Profit",'[1]Pivot Tables'!$A$18,"SalesRep","Loraine Schultz")</f>
        <v>70148</v>
      </c>
      <c r="BG12" s="67" t="s">
        <v>32</v>
      </c>
      <c r="BI12" s="67" t="s">
        <v>44</v>
      </c>
    </row>
    <row r="13" spans="2:61" ht="15.75" x14ac:dyDescent="0.25">
      <c r="B13" s="75" t="s">
        <v>79</v>
      </c>
      <c r="C13" s="76" t="s">
        <v>38</v>
      </c>
      <c r="D13" s="77">
        <f>GETPIVOTDATA("Profit",'[1]Pivot Tables'!$A$18,"SalesRep","PJ Helgoth")</f>
        <v>10166</v>
      </c>
      <c r="BG13" s="67" t="s">
        <v>37</v>
      </c>
      <c r="BI13" s="67" t="s">
        <v>42</v>
      </c>
    </row>
    <row r="14" spans="2:61" ht="15.75" x14ac:dyDescent="0.25">
      <c r="B14" s="75" t="s">
        <v>80</v>
      </c>
      <c r="C14" s="76" t="s">
        <v>39</v>
      </c>
      <c r="D14" s="77">
        <f>GETPIVOTDATA("Profit",'[1]Pivot Tables'!$D$18,"ProductName","Red onions","SalesRep","Loraine Schultz")</f>
        <v>10888</v>
      </c>
      <c r="BG14" s="67" t="s">
        <v>43</v>
      </c>
    </row>
    <row r="15" spans="2:61" ht="15.75" x14ac:dyDescent="0.25">
      <c r="B15" s="75" t="s">
        <v>81</v>
      </c>
      <c r="C15" s="76" t="s">
        <v>34</v>
      </c>
      <c r="D15" s="77">
        <f>GETPIVOTDATA("Profit",'[1]Pivot Tables'!$G$18,"Customer","Flagstaff House","SalesRep","Loraine Schultz")</f>
        <v>12440</v>
      </c>
      <c r="BG15" s="67" t="s">
        <v>27</v>
      </c>
    </row>
    <row r="16" spans="2:61" ht="15.75" x14ac:dyDescent="0.25">
      <c r="B16" s="75" t="s">
        <v>82</v>
      </c>
      <c r="C16" s="76" t="s">
        <v>32</v>
      </c>
      <c r="D16" s="78">
        <f>GETPIVOTDATA("Profit",'[1]Pivot Tables'!$D$18,"ProductName","Romaine lettuce","SalesRep","Loraine Schultz")</f>
        <v>2439</v>
      </c>
    </row>
    <row r="17" spans="1:9" ht="16.5" thickBot="1" x14ac:dyDescent="0.3">
      <c r="B17" s="79" t="s">
        <v>83</v>
      </c>
      <c r="C17" s="80" t="s">
        <v>36</v>
      </c>
      <c r="D17" s="81">
        <f>GETPIVOTDATA("Profit",'[1]Pivot Tables'!$G$18,"Customer","Bert's Bistro","SalesRep","Loraine Schultz")</f>
        <v>758</v>
      </c>
    </row>
    <row r="20" spans="1:9" x14ac:dyDescent="0.2">
      <c r="C20" s="82" t="s">
        <v>84</v>
      </c>
    </row>
    <row r="22" spans="1:9" x14ac:dyDescent="0.2">
      <c r="A22" s="83" t="s">
        <v>2</v>
      </c>
      <c r="B22" s="83"/>
    </row>
    <row r="23" spans="1:9" x14ac:dyDescent="0.2">
      <c r="C23" s="67"/>
      <c r="D23" s="67"/>
      <c r="E23" s="67"/>
      <c r="F23" s="67"/>
      <c r="G23" s="67"/>
      <c r="H23" s="67"/>
      <c r="I23" s="67"/>
    </row>
    <row r="24" spans="1:9" ht="13.5" thickBot="1" x14ac:dyDescent="0.25">
      <c r="C24" s="67"/>
      <c r="D24" s="67"/>
      <c r="E24" s="67"/>
      <c r="F24" s="67"/>
      <c r="G24" s="67"/>
      <c r="H24" s="67"/>
      <c r="I24" s="67"/>
    </row>
    <row r="25" spans="1:9" ht="12.75" customHeight="1" x14ac:dyDescent="0.2">
      <c r="A25" s="84" t="s">
        <v>85</v>
      </c>
      <c r="B25" s="85"/>
      <c r="C25" s="85"/>
      <c r="D25" s="86"/>
      <c r="E25" s="9"/>
      <c r="F25" s="9"/>
      <c r="G25" s="9"/>
      <c r="H25" s="67"/>
      <c r="I25" s="67"/>
    </row>
    <row r="26" spans="1:9" x14ac:dyDescent="0.2">
      <c r="A26" s="87"/>
      <c r="B26" s="88"/>
      <c r="C26" s="88"/>
      <c r="D26" s="89"/>
      <c r="E26" s="9"/>
      <c r="F26" s="9"/>
      <c r="G26" s="9"/>
      <c r="H26" s="67"/>
      <c r="I26" s="67"/>
    </row>
    <row r="27" spans="1:9" x14ac:dyDescent="0.2">
      <c r="A27" s="87"/>
      <c r="B27" s="88"/>
      <c r="C27" s="88"/>
      <c r="D27" s="89"/>
      <c r="E27" s="9"/>
      <c r="F27" s="9"/>
      <c r="G27" s="9"/>
      <c r="H27" s="67"/>
      <c r="I27" s="67"/>
    </row>
    <row r="28" spans="1:9" x14ac:dyDescent="0.2">
      <c r="A28" s="87"/>
      <c r="B28" s="88"/>
      <c r="C28" s="88"/>
      <c r="D28" s="89"/>
      <c r="E28" s="9"/>
      <c r="F28" s="9"/>
      <c r="G28" s="9"/>
      <c r="H28" s="67"/>
      <c r="I28" s="67"/>
    </row>
    <row r="29" spans="1:9" x14ac:dyDescent="0.2">
      <c r="A29" s="87"/>
      <c r="B29" s="88"/>
      <c r="C29" s="88"/>
      <c r="D29" s="89"/>
      <c r="E29" s="9"/>
      <c r="F29" s="9"/>
      <c r="G29" s="9"/>
      <c r="H29" s="67"/>
      <c r="I29" s="67"/>
    </row>
    <row r="30" spans="1:9" x14ac:dyDescent="0.2">
      <c r="A30" s="87"/>
      <c r="B30" s="88"/>
      <c r="C30" s="88"/>
      <c r="D30" s="89"/>
      <c r="E30" s="67"/>
      <c r="F30" s="67"/>
      <c r="G30" s="67"/>
      <c r="H30" s="67"/>
      <c r="I30" s="67"/>
    </row>
    <row r="31" spans="1:9" x14ac:dyDescent="0.2">
      <c r="A31" s="87"/>
      <c r="B31" s="88"/>
      <c r="C31" s="88"/>
      <c r="D31" s="89"/>
      <c r="E31" s="67"/>
      <c r="F31" s="67"/>
      <c r="G31" s="67"/>
      <c r="H31" s="67"/>
      <c r="I31" s="67"/>
    </row>
    <row r="32" spans="1:9" x14ac:dyDescent="0.2">
      <c r="A32" s="87"/>
      <c r="B32" s="88"/>
      <c r="C32" s="88"/>
      <c r="D32" s="89"/>
      <c r="E32" s="67"/>
      <c r="F32" s="67"/>
      <c r="G32" s="67"/>
      <c r="H32" s="67"/>
      <c r="I32" s="67"/>
    </row>
    <row r="33" spans="1:9" ht="13.5" thickBot="1" x14ac:dyDescent="0.25">
      <c r="A33" s="90"/>
      <c r="B33" s="91"/>
      <c r="C33" s="91"/>
      <c r="D33" s="92"/>
      <c r="E33" s="67"/>
      <c r="F33" s="67"/>
      <c r="G33" s="67"/>
      <c r="H33" s="67"/>
      <c r="I33" s="67"/>
    </row>
    <row r="34" spans="1:9" x14ac:dyDescent="0.2">
      <c r="A34" s="93"/>
      <c r="B34" s="93"/>
      <c r="C34" s="93"/>
      <c r="D34" s="93"/>
      <c r="E34" s="67"/>
      <c r="F34" s="67"/>
      <c r="G34" s="67"/>
      <c r="H34" s="67"/>
      <c r="I34" s="67"/>
    </row>
    <row r="35" spans="1:9" x14ac:dyDescent="0.2">
      <c r="A35" s="93"/>
      <c r="B35" s="93"/>
      <c r="C35" s="93"/>
      <c r="D35" s="93"/>
      <c r="E35" s="67"/>
      <c r="F35" s="67"/>
      <c r="G35" s="67"/>
      <c r="H35" s="67"/>
      <c r="I35" s="67"/>
    </row>
    <row r="36" spans="1:9" x14ac:dyDescent="0.2">
      <c r="A36" s="93"/>
      <c r="B36" s="93"/>
      <c r="C36" s="93"/>
      <c r="D36" s="93"/>
      <c r="E36" s="67"/>
      <c r="F36" s="67"/>
      <c r="G36" s="67"/>
      <c r="H36" s="67"/>
      <c r="I36" s="67"/>
    </row>
    <row r="37" spans="1:9" x14ac:dyDescent="0.2">
      <c r="A37" s="93"/>
      <c r="B37" s="93"/>
      <c r="C37" s="93"/>
      <c r="D37" s="93"/>
    </row>
  </sheetData>
  <mergeCells count="2">
    <mergeCell ref="A22:B22"/>
    <mergeCell ref="A25:D33"/>
  </mergeCells>
  <dataValidations count="3">
    <dataValidation type="list" allowBlank="1" showInputMessage="1" showErrorMessage="1" sqref="C12:C13">
      <formula1>$BE$4:$BE$6</formula1>
    </dataValidation>
    <dataValidation type="list" allowBlank="1" showInputMessage="1" showErrorMessage="1" sqref="C8:C11 C16 C14">
      <formula1>$BG$4:$BG$15</formula1>
    </dataValidation>
    <dataValidation type="list" allowBlank="1" showInputMessage="1" showErrorMessage="1" sqref="C4:C7 C17 C15">
      <formula1>$BI$4:$BI$13</formula1>
    </dataValidation>
  </dataValidations>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0"/>
  <sheetViews>
    <sheetView showGridLines="0" topLeftCell="A4" zoomScale="90" zoomScaleNormal="90" workbookViewId="0">
      <selection activeCell="P19" sqref="P19:P20"/>
    </sheetView>
  </sheetViews>
  <sheetFormatPr defaultColWidth="7.5703125" defaultRowHeight="10.5" x14ac:dyDescent="0.15"/>
  <cols>
    <col min="1" max="2" width="13.85546875" style="129" customWidth="1"/>
    <col min="3" max="3" width="11" style="129" bestFit="1" customWidth="1"/>
    <col min="4" max="4" width="8.85546875" style="129" bestFit="1" customWidth="1"/>
    <col min="5" max="5" width="9.140625" style="129" customWidth="1"/>
    <col min="6" max="6" width="9.7109375" style="129" customWidth="1"/>
    <col min="7" max="7" width="10.5703125" style="129" customWidth="1"/>
    <col min="8" max="8" width="2.85546875" style="96" customWidth="1"/>
    <col min="9" max="9" width="3.28515625" style="96" customWidth="1"/>
    <col min="10" max="10" width="6.42578125" style="96" customWidth="1"/>
    <col min="11" max="11" width="6" style="96" customWidth="1"/>
    <col min="12" max="12" width="7.140625" style="96" customWidth="1"/>
    <col min="13" max="16384" width="7.5703125" style="96"/>
  </cols>
  <sheetData>
    <row r="1" spans="1:12" ht="14.25" customHeight="1" x14ac:dyDescent="0.2">
      <c r="A1" s="94" t="s">
        <v>86</v>
      </c>
      <c r="B1" s="94"/>
      <c r="C1" s="94"/>
      <c r="D1" s="94"/>
      <c r="E1" s="94"/>
      <c r="F1" s="94"/>
      <c r="G1" s="94"/>
      <c r="H1" s="95"/>
      <c r="I1" s="95"/>
      <c r="J1" s="95"/>
      <c r="K1" s="95"/>
      <c r="L1" s="95"/>
    </row>
    <row r="2" spans="1:12" ht="12" customHeight="1" x14ac:dyDescent="0.2">
      <c r="A2" s="97"/>
      <c r="B2" s="97"/>
      <c r="C2" s="97"/>
      <c r="D2" s="97"/>
      <c r="E2" s="97"/>
      <c r="F2" s="97"/>
      <c r="G2" s="97"/>
      <c r="H2" s="95"/>
      <c r="I2" s="98"/>
      <c r="J2" s="98"/>
      <c r="K2" s="98"/>
      <c r="L2" s="98"/>
    </row>
    <row r="3" spans="1:12" ht="10.5" customHeight="1" x14ac:dyDescent="0.2">
      <c r="A3" s="97"/>
      <c r="B3" s="97"/>
      <c r="C3" s="97"/>
      <c r="D3" s="97"/>
      <c r="E3" s="97"/>
      <c r="F3" s="97"/>
      <c r="G3" s="97"/>
      <c r="H3" s="95"/>
      <c r="I3" s="98"/>
      <c r="J3" s="98"/>
      <c r="K3" s="98"/>
      <c r="L3" s="98"/>
    </row>
    <row r="4" spans="1:12" ht="11.25" customHeight="1" x14ac:dyDescent="0.2">
      <c r="A4" s="99"/>
      <c r="B4" s="99"/>
      <c r="C4" s="100" t="s">
        <v>87</v>
      </c>
      <c r="D4" s="101"/>
      <c r="E4" s="101"/>
      <c r="F4" s="101"/>
      <c r="G4" s="101"/>
      <c r="H4" s="95"/>
      <c r="I4" s="97"/>
      <c r="J4" s="97"/>
      <c r="K4" s="97"/>
      <c r="L4" s="97"/>
    </row>
    <row r="5" spans="1:12" ht="11.25" customHeight="1" x14ac:dyDescent="0.2">
      <c r="A5" s="102" t="s">
        <v>88</v>
      </c>
      <c r="B5" s="103" t="s">
        <v>69</v>
      </c>
      <c r="C5" s="104" t="s">
        <v>89</v>
      </c>
      <c r="D5" s="104" t="s">
        <v>90</v>
      </c>
      <c r="E5" s="104" t="s">
        <v>91</v>
      </c>
      <c r="F5" s="104" t="s">
        <v>92</v>
      </c>
      <c r="G5" s="104" t="s">
        <v>93</v>
      </c>
      <c r="H5" s="95"/>
      <c r="I5" s="97"/>
      <c r="J5" s="97"/>
      <c r="K5" s="97"/>
      <c r="L5" s="97"/>
    </row>
    <row r="6" spans="1:12" ht="11.25" customHeight="1" x14ac:dyDescent="0.2">
      <c r="A6" s="105" t="s">
        <v>94</v>
      </c>
      <c r="B6" s="106">
        <f>SUM(C6:G6)</f>
        <v>310</v>
      </c>
      <c r="C6" s="107">
        <v>0</v>
      </c>
      <c r="D6" s="107">
        <v>10</v>
      </c>
      <c r="E6" s="107">
        <v>200</v>
      </c>
      <c r="F6" s="107">
        <v>100</v>
      </c>
      <c r="G6" s="107">
        <v>0</v>
      </c>
      <c r="H6" s="95"/>
      <c r="I6" s="97"/>
      <c r="J6" s="97"/>
      <c r="K6" s="97"/>
      <c r="L6" s="97"/>
    </row>
    <row r="7" spans="1:12" ht="11.25" customHeight="1" x14ac:dyDescent="0.2">
      <c r="A7" s="105" t="s">
        <v>95</v>
      </c>
      <c r="B7" s="106">
        <f t="shared" ref="B7:B8" si="0">SUM(C7:G7)</f>
        <v>250</v>
      </c>
      <c r="C7" s="107">
        <v>180</v>
      </c>
      <c r="D7" s="107">
        <v>70</v>
      </c>
      <c r="E7" s="107">
        <v>0</v>
      </c>
      <c r="F7" s="107">
        <v>0</v>
      </c>
      <c r="G7" s="107">
        <v>0</v>
      </c>
      <c r="H7" s="95"/>
      <c r="I7" s="97"/>
      <c r="J7" s="97"/>
      <c r="K7" s="97"/>
      <c r="L7" s="97"/>
    </row>
    <row r="8" spans="1:12" ht="11.25" customHeight="1" x14ac:dyDescent="0.2">
      <c r="A8" s="105" t="s">
        <v>96</v>
      </c>
      <c r="B8" s="106">
        <f t="shared" si="0"/>
        <v>280</v>
      </c>
      <c r="C8" s="107">
        <v>0</v>
      </c>
      <c r="D8" s="107">
        <v>0</v>
      </c>
      <c r="E8" s="107">
        <v>0</v>
      </c>
      <c r="F8" s="107">
        <v>60</v>
      </c>
      <c r="G8" s="107">
        <v>220</v>
      </c>
      <c r="H8" s="95"/>
      <c r="I8" s="97"/>
      <c r="J8" s="97"/>
      <c r="K8" s="97"/>
      <c r="L8" s="97"/>
    </row>
    <row r="9" spans="1:12" ht="11.25" customHeight="1" x14ac:dyDescent="0.2">
      <c r="A9" s="108" t="s">
        <v>97</v>
      </c>
      <c r="B9" s="106">
        <f>SUM(B6:B8)</f>
        <v>840</v>
      </c>
      <c r="C9" s="107">
        <f>SUM(C6:C8)</f>
        <v>180</v>
      </c>
      <c r="D9" s="107">
        <f t="shared" ref="D9:G9" si="1">SUM(D6:D8)</f>
        <v>80</v>
      </c>
      <c r="E9" s="107">
        <f t="shared" si="1"/>
        <v>200</v>
      </c>
      <c r="F9" s="107">
        <f t="shared" si="1"/>
        <v>160</v>
      </c>
      <c r="G9" s="107">
        <f t="shared" si="1"/>
        <v>220</v>
      </c>
      <c r="H9" s="95"/>
      <c r="I9" s="97"/>
      <c r="J9" s="97"/>
      <c r="K9" s="97"/>
      <c r="L9" s="97"/>
    </row>
    <row r="10" spans="1:12" ht="11.25" customHeight="1" x14ac:dyDescent="0.2">
      <c r="A10" s="109" t="s">
        <v>98</v>
      </c>
      <c r="B10" s="110"/>
      <c r="C10" s="111">
        <f>(C6*C16)+(C7*C17)+(C8*C18)</f>
        <v>1080</v>
      </c>
      <c r="D10" s="111">
        <f t="shared" ref="D10:G10" si="2">(D6*D16)+(D7*D17)+(D8*D18)</f>
        <v>430</v>
      </c>
      <c r="E10" s="111">
        <f t="shared" si="2"/>
        <v>1200</v>
      </c>
      <c r="F10" s="111">
        <f t="shared" si="2"/>
        <v>800</v>
      </c>
      <c r="G10" s="111">
        <f t="shared" si="2"/>
        <v>1980</v>
      </c>
      <c r="H10" s="95"/>
      <c r="I10" s="97"/>
      <c r="J10" s="97"/>
      <c r="K10" s="97"/>
      <c r="L10" s="97"/>
    </row>
    <row r="11" spans="1:12" ht="11.25" customHeight="1" x14ac:dyDescent="0.2">
      <c r="A11" s="112"/>
      <c r="B11" s="113"/>
      <c r="C11" s="114"/>
      <c r="D11" s="114"/>
      <c r="E11" s="114"/>
      <c r="F11" s="114"/>
      <c r="G11" s="114"/>
      <c r="H11" s="95"/>
      <c r="I11" s="97"/>
      <c r="J11" s="97"/>
      <c r="K11" s="97"/>
      <c r="L11" s="97"/>
    </row>
    <row r="12" spans="1:12" ht="11.25" customHeight="1" x14ac:dyDescent="0.2">
      <c r="A12" s="112"/>
      <c r="B12" s="113"/>
      <c r="C12" s="114"/>
      <c r="D12" s="114"/>
      <c r="E12" s="114"/>
      <c r="F12" s="114"/>
      <c r="G12" s="114"/>
      <c r="H12" s="95"/>
      <c r="I12" s="97"/>
      <c r="J12" s="97"/>
      <c r="K12" s="97"/>
      <c r="L12" s="97"/>
    </row>
    <row r="13" spans="1:12" ht="11.25" customHeight="1" x14ac:dyDescent="0.2">
      <c r="A13" s="115"/>
      <c r="B13" s="113"/>
      <c r="C13" s="113"/>
      <c r="D13" s="113"/>
      <c r="E13" s="113"/>
      <c r="F13" s="113"/>
      <c r="G13" s="113"/>
      <c r="H13" s="95"/>
      <c r="I13" s="97"/>
      <c r="J13" s="97"/>
      <c r="K13" s="97"/>
      <c r="L13" s="97"/>
    </row>
    <row r="14" spans="1:12" ht="11.25" customHeight="1" x14ac:dyDescent="0.2">
      <c r="A14" s="116"/>
      <c r="B14" s="117" t="s">
        <v>99</v>
      </c>
      <c r="C14" s="118">
        <v>180</v>
      </c>
      <c r="D14" s="118">
        <v>80</v>
      </c>
      <c r="E14" s="118">
        <v>200</v>
      </c>
      <c r="F14" s="118">
        <v>160</v>
      </c>
      <c r="G14" s="118">
        <v>220</v>
      </c>
      <c r="H14" s="95"/>
      <c r="I14" s="95"/>
      <c r="J14" s="95"/>
      <c r="K14" s="95"/>
      <c r="L14" s="95"/>
    </row>
    <row r="15" spans="1:12" ht="11.25" customHeight="1" x14ac:dyDescent="0.2">
      <c r="A15" s="102" t="s">
        <v>88</v>
      </c>
      <c r="B15" s="119" t="s">
        <v>100</v>
      </c>
      <c r="C15" s="120" t="s">
        <v>101</v>
      </c>
      <c r="D15" s="121"/>
      <c r="E15" s="122"/>
      <c r="F15" s="122"/>
      <c r="G15" s="122"/>
      <c r="H15" s="95"/>
      <c r="I15" s="95"/>
      <c r="J15" s="95"/>
      <c r="K15" s="95"/>
      <c r="L15" s="95"/>
    </row>
    <row r="16" spans="1:12" ht="11.25" customHeight="1" x14ac:dyDescent="0.2">
      <c r="A16" s="105" t="s">
        <v>94</v>
      </c>
      <c r="B16" s="123">
        <v>310</v>
      </c>
      <c r="C16" s="124">
        <v>10</v>
      </c>
      <c r="D16" s="124">
        <v>8</v>
      </c>
      <c r="E16" s="124">
        <v>6</v>
      </c>
      <c r="F16" s="124">
        <v>5</v>
      </c>
      <c r="G16" s="124">
        <v>4</v>
      </c>
      <c r="H16" s="95"/>
      <c r="I16" s="95"/>
      <c r="J16" s="95"/>
      <c r="K16" s="95"/>
      <c r="L16" s="95"/>
    </row>
    <row r="17" spans="1:15" ht="11.25" customHeight="1" x14ac:dyDescent="0.2">
      <c r="A17" s="105" t="s">
        <v>95</v>
      </c>
      <c r="B17" s="123">
        <v>260</v>
      </c>
      <c r="C17" s="124">
        <v>6</v>
      </c>
      <c r="D17" s="124">
        <v>5</v>
      </c>
      <c r="E17" s="124">
        <v>4</v>
      </c>
      <c r="F17" s="124">
        <v>3</v>
      </c>
      <c r="G17" s="124">
        <v>6</v>
      </c>
      <c r="H17" s="95"/>
      <c r="I17" s="95"/>
      <c r="J17" s="95"/>
      <c r="K17" s="95"/>
      <c r="L17" s="95"/>
    </row>
    <row r="18" spans="1:15" ht="11.25" customHeight="1" x14ac:dyDescent="0.2">
      <c r="A18" s="105" t="s">
        <v>96</v>
      </c>
      <c r="B18" s="123">
        <v>280</v>
      </c>
      <c r="C18" s="124">
        <v>3</v>
      </c>
      <c r="D18" s="124">
        <v>4</v>
      </c>
      <c r="E18" s="124">
        <v>5</v>
      </c>
      <c r="F18" s="124">
        <v>5</v>
      </c>
      <c r="G18" s="124">
        <v>9</v>
      </c>
      <c r="H18" s="95"/>
      <c r="I18" s="95"/>
      <c r="J18" s="95"/>
      <c r="K18" s="95"/>
      <c r="L18" s="95"/>
    </row>
    <row r="19" spans="1:15" ht="11.25" customHeight="1" x14ac:dyDescent="0.2">
      <c r="A19" s="125" t="s">
        <v>102</v>
      </c>
      <c r="B19" s="126">
        <f>SUM(C19:G19)</f>
        <v>83</v>
      </c>
      <c r="C19" s="124">
        <f>SUM(C16:C18)</f>
        <v>19</v>
      </c>
      <c r="D19" s="124">
        <f t="shared" ref="D19:G19" si="3">SUM(D16:D18)</f>
        <v>17</v>
      </c>
      <c r="E19" s="124">
        <f t="shared" si="3"/>
        <v>15</v>
      </c>
      <c r="F19" s="124">
        <f t="shared" si="3"/>
        <v>13</v>
      </c>
      <c r="G19" s="124">
        <f t="shared" si="3"/>
        <v>19</v>
      </c>
      <c r="H19" s="95"/>
      <c r="I19" s="95"/>
      <c r="J19" s="95"/>
      <c r="K19" s="95"/>
      <c r="L19" s="95"/>
    </row>
    <row r="20" spans="1:15" ht="11.25" x14ac:dyDescent="0.2">
      <c r="A20" s="127"/>
      <c r="B20" s="127"/>
      <c r="C20" s="127"/>
      <c r="D20" s="127"/>
      <c r="E20" s="127"/>
      <c r="F20" s="127"/>
      <c r="G20" s="127"/>
      <c r="H20" s="95"/>
      <c r="I20" s="95"/>
      <c r="J20" s="95"/>
      <c r="K20" s="95"/>
      <c r="L20" s="95"/>
    </row>
    <row r="21" spans="1:15" ht="14.25" customHeight="1" thickBot="1" x14ac:dyDescent="0.25">
      <c r="A21" s="98"/>
      <c r="B21" s="98"/>
      <c r="C21" s="98"/>
      <c r="D21" s="98"/>
      <c r="E21" s="98"/>
      <c r="F21" s="98"/>
      <c r="G21" s="98"/>
      <c r="H21" s="95"/>
      <c r="I21" s="95"/>
      <c r="J21" s="95"/>
      <c r="K21" s="95"/>
      <c r="L21" s="95"/>
    </row>
    <row r="22" spans="1:15" ht="12.75" customHeight="1" x14ac:dyDescent="0.15">
      <c r="A22" s="12" t="s">
        <v>103</v>
      </c>
      <c r="B22" s="85"/>
      <c r="C22" s="85"/>
      <c r="D22" s="85"/>
      <c r="E22" s="85"/>
      <c r="F22" s="85"/>
      <c r="G22" s="85"/>
      <c r="H22" s="85"/>
      <c r="I22" s="85"/>
      <c r="J22" s="85"/>
      <c r="K22" s="85"/>
      <c r="L22" s="85"/>
      <c r="M22" s="86"/>
      <c r="N22" s="93"/>
      <c r="O22" s="93"/>
    </row>
    <row r="23" spans="1:15" ht="12.75" customHeight="1" x14ac:dyDescent="0.15">
      <c r="A23" s="87"/>
      <c r="B23" s="88"/>
      <c r="C23" s="88"/>
      <c r="D23" s="88"/>
      <c r="E23" s="88"/>
      <c r="F23" s="88"/>
      <c r="G23" s="88"/>
      <c r="H23" s="88"/>
      <c r="I23" s="88"/>
      <c r="J23" s="88"/>
      <c r="K23" s="88"/>
      <c r="L23" s="88"/>
      <c r="M23" s="89"/>
      <c r="N23" s="93"/>
      <c r="O23" s="93"/>
    </row>
    <row r="24" spans="1:15" ht="12.75" customHeight="1" x14ac:dyDescent="0.15">
      <c r="A24" s="87"/>
      <c r="B24" s="88"/>
      <c r="C24" s="88"/>
      <c r="D24" s="88"/>
      <c r="E24" s="88"/>
      <c r="F24" s="88"/>
      <c r="G24" s="88"/>
      <c r="H24" s="88"/>
      <c r="I24" s="88"/>
      <c r="J24" s="88"/>
      <c r="K24" s="88"/>
      <c r="L24" s="88"/>
      <c r="M24" s="89"/>
      <c r="N24" s="93"/>
      <c r="O24" s="93"/>
    </row>
    <row r="25" spans="1:15" ht="12.75" customHeight="1" x14ac:dyDescent="0.15">
      <c r="A25" s="87"/>
      <c r="B25" s="88"/>
      <c r="C25" s="88"/>
      <c r="D25" s="88"/>
      <c r="E25" s="88"/>
      <c r="F25" s="88"/>
      <c r="G25" s="88"/>
      <c r="H25" s="88"/>
      <c r="I25" s="88"/>
      <c r="J25" s="88"/>
      <c r="K25" s="88"/>
      <c r="L25" s="88"/>
      <c r="M25" s="89"/>
      <c r="N25" s="93"/>
      <c r="O25" s="93"/>
    </row>
    <row r="26" spans="1:15" ht="12.75" customHeight="1" x14ac:dyDescent="0.15">
      <c r="A26" s="87"/>
      <c r="B26" s="88"/>
      <c r="C26" s="88"/>
      <c r="D26" s="88"/>
      <c r="E26" s="88"/>
      <c r="F26" s="88"/>
      <c r="G26" s="88"/>
      <c r="H26" s="88"/>
      <c r="I26" s="88"/>
      <c r="J26" s="88"/>
      <c r="K26" s="88"/>
      <c r="L26" s="88"/>
      <c r="M26" s="89"/>
      <c r="N26" s="93"/>
      <c r="O26" s="93"/>
    </row>
    <row r="27" spans="1:15" s="128" customFormat="1" ht="12.75" customHeight="1" x14ac:dyDescent="0.15">
      <c r="A27" s="87"/>
      <c r="B27" s="88"/>
      <c r="C27" s="88"/>
      <c r="D27" s="88"/>
      <c r="E27" s="88"/>
      <c r="F27" s="88"/>
      <c r="G27" s="88"/>
      <c r="H27" s="88"/>
      <c r="I27" s="88"/>
      <c r="J27" s="88"/>
      <c r="K27" s="88"/>
      <c r="L27" s="88"/>
      <c r="M27" s="89"/>
      <c r="N27" s="93"/>
      <c r="O27" s="93"/>
    </row>
    <row r="28" spans="1:15" ht="12.75" customHeight="1" x14ac:dyDescent="0.15">
      <c r="A28" s="87"/>
      <c r="B28" s="88"/>
      <c r="C28" s="88"/>
      <c r="D28" s="88"/>
      <c r="E28" s="88"/>
      <c r="F28" s="88"/>
      <c r="G28" s="88"/>
      <c r="H28" s="88"/>
      <c r="I28" s="88"/>
      <c r="J28" s="88"/>
      <c r="K28" s="88"/>
      <c r="L28" s="88"/>
      <c r="M28" s="89"/>
      <c r="N28" s="93"/>
      <c r="O28" s="93"/>
    </row>
    <row r="29" spans="1:15" ht="12.75" customHeight="1" x14ac:dyDescent="0.15">
      <c r="A29" s="87"/>
      <c r="B29" s="88"/>
      <c r="C29" s="88"/>
      <c r="D29" s="88"/>
      <c r="E29" s="88"/>
      <c r="F29" s="88"/>
      <c r="G29" s="88"/>
      <c r="H29" s="88"/>
      <c r="I29" s="88"/>
      <c r="J29" s="88"/>
      <c r="K29" s="88"/>
      <c r="L29" s="88"/>
      <c r="M29" s="89"/>
      <c r="N29" s="93"/>
      <c r="O29" s="93"/>
    </row>
    <row r="30" spans="1:15" ht="10.5" customHeight="1" x14ac:dyDescent="0.15">
      <c r="A30" s="87"/>
      <c r="B30" s="88"/>
      <c r="C30" s="88"/>
      <c r="D30" s="88"/>
      <c r="E30" s="88"/>
      <c r="F30" s="88"/>
      <c r="G30" s="88"/>
      <c r="H30" s="88"/>
      <c r="I30" s="88"/>
      <c r="J30" s="88"/>
      <c r="K30" s="88"/>
      <c r="L30" s="88"/>
      <c r="M30" s="89"/>
      <c r="N30" s="93"/>
      <c r="O30" s="93"/>
    </row>
    <row r="31" spans="1:15" ht="12.75" customHeight="1" x14ac:dyDescent="0.15">
      <c r="A31" s="87"/>
      <c r="B31" s="88"/>
      <c r="C31" s="88"/>
      <c r="D31" s="88"/>
      <c r="E31" s="88"/>
      <c r="F31" s="88"/>
      <c r="G31" s="88"/>
      <c r="H31" s="88"/>
      <c r="I31" s="88"/>
      <c r="J31" s="88"/>
      <c r="K31" s="88"/>
      <c r="L31" s="88"/>
      <c r="M31" s="89"/>
      <c r="N31" s="93"/>
      <c r="O31" s="93"/>
    </row>
    <row r="32" spans="1:15" ht="12.75" customHeight="1" x14ac:dyDescent="0.15">
      <c r="A32" s="87"/>
      <c r="B32" s="88"/>
      <c r="C32" s="88"/>
      <c r="D32" s="88"/>
      <c r="E32" s="88"/>
      <c r="F32" s="88"/>
      <c r="G32" s="88"/>
      <c r="H32" s="88"/>
      <c r="I32" s="88"/>
      <c r="J32" s="88"/>
      <c r="K32" s="88"/>
      <c r="L32" s="88"/>
      <c r="M32" s="89"/>
      <c r="N32" s="93"/>
      <c r="O32" s="93"/>
    </row>
    <row r="33" spans="1:15" ht="10.5" customHeight="1" x14ac:dyDescent="0.15">
      <c r="A33" s="87"/>
      <c r="B33" s="88"/>
      <c r="C33" s="88"/>
      <c r="D33" s="88"/>
      <c r="E33" s="88"/>
      <c r="F33" s="88"/>
      <c r="G33" s="88"/>
      <c r="H33" s="88"/>
      <c r="I33" s="88"/>
      <c r="J33" s="88"/>
      <c r="K33" s="88"/>
      <c r="L33" s="88"/>
      <c r="M33" s="89"/>
      <c r="N33" s="93"/>
      <c r="O33" s="93"/>
    </row>
    <row r="34" spans="1:15" ht="12.75" customHeight="1" x14ac:dyDescent="0.15">
      <c r="A34" s="87"/>
      <c r="B34" s="88"/>
      <c r="C34" s="88"/>
      <c r="D34" s="88"/>
      <c r="E34" s="88"/>
      <c r="F34" s="88"/>
      <c r="G34" s="88"/>
      <c r="H34" s="88"/>
      <c r="I34" s="88"/>
      <c r="J34" s="88"/>
      <c r="K34" s="88"/>
      <c r="L34" s="88"/>
      <c r="M34" s="89"/>
      <c r="N34" s="93"/>
      <c r="O34" s="93"/>
    </row>
    <row r="35" spans="1:15" ht="12.75" customHeight="1" x14ac:dyDescent="0.15">
      <c r="A35" s="87"/>
      <c r="B35" s="88"/>
      <c r="C35" s="88"/>
      <c r="D35" s="88"/>
      <c r="E35" s="88"/>
      <c r="F35" s="88"/>
      <c r="G35" s="88"/>
      <c r="H35" s="88"/>
      <c r="I35" s="88"/>
      <c r="J35" s="88"/>
      <c r="K35" s="88"/>
      <c r="L35" s="88"/>
      <c r="M35" s="89"/>
      <c r="N35" s="93"/>
      <c r="O35" s="93"/>
    </row>
    <row r="36" spans="1:15" ht="10.5" customHeight="1" x14ac:dyDescent="0.15">
      <c r="A36" s="87"/>
      <c r="B36" s="88"/>
      <c r="C36" s="88"/>
      <c r="D36" s="88"/>
      <c r="E36" s="88"/>
      <c r="F36" s="88"/>
      <c r="G36" s="88"/>
      <c r="H36" s="88"/>
      <c r="I36" s="88"/>
      <c r="J36" s="88"/>
      <c r="K36" s="88"/>
      <c r="L36" s="88"/>
      <c r="M36" s="89"/>
      <c r="N36" s="93"/>
      <c r="O36" s="93"/>
    </row>
    <row r="37" spans="1:15" ht="12.75" customHeight="1" x14ac:dyDescent="0.15">
      <c r="A37" s="87"/>
      <c r="B37" s="88"/>
      <c r="C37" s="88"/>
      <c r="D37" s="88"/>
      <c r="E37" s="88"/>
      <c r="F37" s="88"/>
      <c r="G37" s="88"/>
      <c r="H37" s="88"/>
      <c r="I37" s="88"/>
      <c r="J37" s="88"/>
      <c r="K37" s="88"/>
      <c r="L37" s="88"/>
      <c r="M37" s="89"/>
      <c r="N37" s="93"/>
      <c r="O37" s="93"/>
    </row>
    <row r="38" spans="1:15" ht="12.75" customHeight="1" x14ac:dyDescent="0.15">
      <c r="A38" s="87"/>
      <c r="B38" s="88"/>
      <c r="C38" s="88"/>
      <c r="D38" s="88"/>
      <c r="E38" s="88"/>
      <c r="F38" s="88"/>
      <c r="G38" s="88"/>
      <c r="H38" s="88"/>
      <c r="I38" s="88"/>
      <c r="J38" s="88"/>
      <c r="K38" s="88"/>
      <c r="L38" s="88"/>
      <c r="M38" s="89"/>
      <c r="N38" s="93"/>
      <c r="O38" s="93"/>
    </row>
    <row r="39" spans="1:15" ht="10.5" customHeight="1" x14ac:dyDescent="0.15">
      <c r="A39" s="87"/>
      <c r="B39" s="88"/>
      <c r="C39" s="88"/>
      <c r="D39" s="88"/>
      <c r="E39" s="88"/>
      <c r="F39" s="88"/>
      <c r="G39" s="88"/>
      <c r="H39" s="88"/>
      <c r="I39" s="88"/>
      <c r="J39" s="88"/>
      <c r="K39" s="88"/>
      <c r="L39" s="88"/>
      <c r="M39" s="89"/>
      <c r="N39" s="93"/>
      <c r="O39" s="93"/>
    </row>
    <row r="40" spans="1:15" ht="12.75" customHeight="1" x14ac:dyDescent="0.15">
      <c r="A40" s="87"/>
      <c r="B40" s="88"/>
      <c r="C40" s="88"/>
      <c r="D40" s="88"/>
      <c r="E40" s="88"/>
      <c r="F40" s="88"/>
      <c r="G40" s="88"/>
      <c r="H40" s="88"/>
      <c r="I40" s="88"/>
      <c r="J40" s="88"/>
      <c r="K40" s="88"/>
      <c r="L40" s="88"/>
      <c r="M40" s="89"/>
      <c r="N40" s="93"/>
      <c r="O40" s="93"/>
    </row>
    <row r="41" spans="1:15" ht="12.75" customHeight="1" x14ac:dyDescent="0.15">
      <c r="A41" s="87"/>
      <c r="B41" s="88"/>
      <c r="C41" s="88"/>
      <c r="D41" s="88"/>
      <c r="E41" s="88"/>
      <c r="F41" s="88"/>
      <c r="G41" s="88"/>
      <c r="H41" s="88"/>
      <c r="I41" s="88"/>
      <c r="J41" s="88"/>
      <c r="K41" s="88"/>
      <c r="L41" s="88"/>
      <c r="M41" s="89"/>
      <c r="N41" s="93"/>
      <c r="O41" s="93"/>
    </row>
    <row r="42" spans="1:15" ht="12.75" customHeight="1" x14ac:dyDescent="0.15">
      <c r="A42" s="87"/>
      <c r="B42" s="88"/>
      <c r="C42" s="88"/>
      <c r="D42" s="88"/>
      <c r="E42" s="88"/>
      <c r="F42" s="88"/>
      <c r="G42" s="88"/>
      <c r="H42" s="88"/>
      <c r="I42" s="88"/>
      <c r="J42" s="88"/>
      <c r="K42" s="88"/>
      <c r="L42" s="88"/>
      <c r="M42" s="89"/>
      <c r="N42" s="93"/>
      <c r="O42" s="93"/>
    </row>
    <row r="43" spans="1:15" ht="12.75" customHeight="1" x14ac:dyDescent="0.15">
      <c r="A43" s="87"/>
      <c r="B43" s="88"/>
      <c r="C43" s="88"/>
      <c r="D43" s="88"/>
      <c r="E43" s="88"/>
      <c r="F43" s="88"/>
      <c r="G43" s="88"/>
      <c r="H43" s="88"/>
      <c r="I43" s="88"/>
      <c r="J43" s="88"/>
      <c r="K43" s="88"/>
      <c r="L43" s="88"/>
      <c r="M43" s="89"/>
      <c r="N43" s="93"/>
      <c r="O43" s="93"/>
    </row>
    <row r="44" spans="1:15" ht="12.75" customHeight="1" x14ac:dyDescent="0.15">
      <c r="A44" s="87"/>
      <c r="B44" s="88"/>
      <c r="C44" s="88"/>
      <c r="D44" s="88"/>
      <c r="E44" s="88"/>
      <c r="F44" s="88"/>
      <c r="G44" s="88"/>
      <c r="H44" s="88"/>
      <c r="I44" s="88"/>
      <c r="J44" s="88"/>
      <c r="K44" s="88"/>
      <c r="L44" s="88"/>
      <c r="M44" s="89"/>
      <c r="N44" s="93"/>
      <c r="O44" s="93"/>
    </row>
    <row r="45" spans="1:15" ht="12.75" customHeight="1" x14ac:dyDescent="0.15">
      <c r="A45" s="87"/>
      <c r="B45" s="88"/>
      <c r="C45" s="88"/>
      <c r="D45" s="88"/>
      <c r="E45" s="88"/>
      <c r="F45" s="88"/>
      <c r="G45" s="88"/>
      <c r="H45" s="88"/>
      <c r="I45" s="88"/>
      <c r="J45" s="88"/>
      <c r="K45" s="88"/>
      <c r="L45" s="88"/>
      <c r="M45" s="89"/>
      <c r="N45" s="93"/>
      <c r="O45" s="93"/>
    </row>
    <row r="46" spans="1:15" ht="10.5" customHeight="1" thickBot="1" x14ac:dyDescent="0.2">
      <c r="A46" s="90"/>
      <c r="B46" s="91"/>
      <c r="C46" s="91"/>
      <c r="D46" s="91"/>
      <c r="E46" s="91"/>
      <c r="F46" s="91"/>
      <c r="G46" s="91"/>
      <c r="H46" s="91"/>
      <c r="I46" s="91"/>
      <c r="J46" s="91"/>
      <c r="K46" s="91"/>
      <c r="L46" s="91"/>
      <c r="M46" s="92"/>
      <c r="N46" s="93"/>
      <c r="O46" s="93"/>
    </row>
    <row r="47" spans="1:15" ht="10.5" customHeight="1" x14ac:dyDescent="0.15">
      <c r="A47" s="93"/>
      <c r="B47" s="93"/>
      <c r="C47" s="93"/>
      <c r="D47" s="93"/>
      <c r="E47" s="93"/>
      <c r="F47" s="93"/>
      <c r="G47" s="93"/>
      <c r="H47" s="93"/>
      <c r="I47" s="93"/>
      <c r="J47" s="93"/>
      <c r="K47" s="93"/>
      <c r="L47" s="93"/>
      <c r="M47" s="93"/>
      <c r="N47" s="93"/>
      <c r="O47" s="93"/>
    </row>
    <row r="48" spans="1:15" ht="10.5" customHeight="1" x14ac:dyDescent="0.15">
      <c r="A48" s="93"/>
      <c r="B48" s="93"/>
      <c r="C48" s="93"/>
      <c r="D48" s="93"/>
      <c r="E48" s="93"/>
      <c r="F48" s="93"/>
      <c r="G48" s="93"/>
      <c r="H48" s="93"/>
      <c r="I48" s="93"/>
      <c r="J48" s="93"/>
      <c r="K48" s="93"/>
      <c r="L48" s="93"/>
      <c r="M48" s="93"/>
      <c r="N48" s="93"/>
      <c r="O48" s="93"/>
    </row>
    <row r="49" spans="1:15" ht="10.5" customHeight="1" x14ac:dyDescent="0.15">
      <c r="A49" s="93"/>
      <c r="B49" s="93"/>
      <c r="C49" s="93"/>
      <c r="D49" s="93"/>
      <c r="E49" s="93"/>
      <c r="F49" s="93"/>
      <c r="G49" s="93"/>
      <c r="H49" s="93"/>
      <c r="I49" s="93"/>
      <c r="J49" s="93"/>
      <c r="K49" s="93"/>
      <c r="L49" s="93"/>
      <c r="M49" s="93"/>
      <c r="N49" s="93"/>
      <c r="O49" s="93"/>
    </row>
    <row r="50" spans="1:15" ht="10.5" customHeight="1" x14ac:dyDescent="0.15">
      <c r="A50" s="93"/>
      <c r="B50" s="93"/>
      <c r="C50" s="93"/>
      <c r="D50" s="93"/>
      <c r="E50" s="93"/>
      <c r="F50" s="93"/>
      <c r="G50" s="93"/>
      <c r="H50" s="93"/>
      <c r="I50" s="93"/>
      <c r="J50" s="93"/>
      <c r="K50" s="93"/>
      <c r="L50" s="93"/>
      <c r="M50" s="93"/>
      <c r="N50" s="93"/>
      <c r="O50" s="93"/>
    </row>
  </sheetData>
  <mergeCells count="2">
    <mergeCell ref="A1:G1"/>
    <mergeCell ref="A22:M46"/>
  </mergeCells>
  <printOptions gridLinesSet="0"/>
  <pageMargins left="0.75" right="0.75" top="1" bottom="1" header="0.5" footer="0.5"/>
  <pageSetup orientation="portrait" horizontalDpi="4294967292" verticalDpi="4294967292" r:id="rId1"/>
  <headerFooter alignWithMargins="0">
    <oddHeader>&amp;f</oddHeader>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31"/>
  <sheetViews>
    <sheetView showGridLines="0" topLeftCell="A91" zoomScale="90" zoomScaleNormal="90" workbookViewId="0">
      <selection activeCell="A105" sqref="A105:N115"/>
    </sheetView>
  </sheetViews>
  <sheetFormatPr defaultRowHeight="12.75" x14ac:dyDescent="0.2"/>
  <cols>
    <col min="1" max="1" width="9.140625" style="66"/>
    <col min="2" max="2" width="22.7109375" style="66" bestFit="1" customWidth="1"/>
    <col min="3" max="5" width="7.42578125" style="131" bestFit="1" customWidth="1"/>
    <col min="6" max="7" width="6.42578125" style="131" bestFit="1" customWidth="1"/>
    <col min="8" max="11" width="8.42578125" style="131" bestFit="1" customWidth="1"/>
    <col min="12" max="12" width="19" style="131" bestFit="1" customWidth="1"/>
    <col min="13" max="13" width="14.85546875" style="131" customWidth="1"/>
    <col min="14" max="14" width="11" style="131" customWidth="1"/>
    <col min="15" max="16384" width="9.140625" style="66"/>
  </cols>
  <sheetData>
    <row r="2" spans="2:14" ht="20.25" x14ac:dyDescent="0.3">
      <c r="C2" s="130" t="s">
        <v>104</v>
      </c>
      <c r="D2" s="130"/>
      <c r="E2" s="130"/>
      <c r="F2" s="130"/>
      <c r="G2" s="130"/>
      <c r="H2" s="130"/>
      <c r="I2" s="130"/>
      <c r="J2" s="130"/>
      <c r="L2" s="132"/>
    </row>
    <row r="4" spans="2:14" x14ac:dyDescent="0.2">
      <c r="B4" s="133" t="s">
        <v>105</v>
      </c>
      <c r="C4" s="134" t="s">
        <v>106</v>
      </c>
      <c r="D4" s="134" t="s">
        <v>107</v>
      </c>
      <c r="E4" s="134" t="s">
        <v>108</v>
      </c>
      <c r="F4" s="134" t="s">
        <v>109</v>
      </c>
      <c r="G4" s="134" t="s">
        <v>110</v>
      </c>
      <c r="H4" s="134" t="s">
        <v>111</v>
      </c>
      <c r="I4" s="134" t="s">
        <v>112</v>
      </c>
      <c r="J4" s="134" t="s">
        <v>113</v>
      </c>
      <c r="K4" s="134" t="s">
        <v>114</v>
      </c>
      <c r="L4" s="134" t="s">
        <v>115</v>
      </c>
      <c r="M4" s="134" t="s">
        <v>116</v>
      </c>
      <c r="N4" s="134" t="s">
        <v>117</v>
      </c>
    </row>
    <row r="5" spans="2:14" x14ac:dyDescent="0.2">
      <c r="B5" s="135" t="s">
        <v>118</v>
      </c>
      <c r="C5" s="52">
        <v>8</v>
      </c>
      <c r="D5" s="52">
        <v>87</v>
      </c>
      <c r="E5" s="52">
        <v>4</v>
      </c>
      <c r="F5" s="52">
        <v>2</v>
      </c>
      <c r="G5" s="52">
        <v>43.5</v>
      </c>
      <c r="H5" s="52">
        <v>4</v>
      </c>
      <c r="I5" s="52">
        <v>42.195</v>
      </c>
      <c r="J5" s="52">
        <v>7.76</v>
      </c>
      <c r="K5" s="52">
        <v>74.819999999999993</v>
      </c>
      <c r="L5" s="136">
        <v>273.27499999999998</v>
      </c>
      <c r="M5" s="137" t="str">
        <f>VLOOKUP(L5:L97,'[3]Grade Table'!$B$5:$C$12,2)</f>
        <v>F</v>
      </c>
      <c r="N5" s="138" t="str">
        <f t="shared" ref="N5:N68" si="0">IF(M5 &gt; "C-", "FAIL", "PASS")</f>
        <v>FAIL</v>
      </c>
    </row>
    <row r="6" spans="2:14" x14ac:dyDescent="0.2">
      <c r="B6" s="135" t="s">
        <v>119</v>
      </c>
      <c r="C6" s="52">
        <v>8</v>
      </c>
      <c r="D6" s="52">
        <v>67</v>
      </c>
      <c r="E6" s="52">
        <v>4</v>
      </c>
      <c r="F6" s="52">
        <v>24</v>
      </c>
      <c r="G6" s="52">
        <v>33.5</v>
      </c>
      <c r="H6" s="52">
        <v>48</v>
      </c>
      <c r="I6" s="52">
        <v>32.494999999999997</v>
      </c>
      <c r="J6" s="52">
        <v>7.76</v>
      </c>
      <c r="K6" s="52">
        <v>57.62</v>
      </c>
      <c r="L6" s="136">
        <v>282.375</v>
      </c>
      <c r="M6" s="137" t="str">
        <f>VLOOKUP(L6:L98,'[3]Grade Table'!$B$5:$C$12,2)</f>
        <v>F</v>
      </c>
      <c r="N6" s="138" t="str">
        <f t="shared" si="0"/>
        <v>FAIL</v>
      </c>
    </row>
    <row r="7" spans="2:14" x14ac:dyDescent="0.2">
      <c r="B7" s="135" t="s">
        <v>120</v>
      </c>
      <c r="C7" s="52">
        <v>78</v>
      </c>
      <c r="D7" s="52">
        <v>8</v>
      </c>
      <c r="E7" s="52">
        <v>39</v>
      </c>
      <c r="F7" s="52">
        <v>33</v>
      </c>
      <c r="G7" s="52">
        <v>4</v>
      </c>
      <c r="H7" s="52">
        <v>66</v>
      </c>
      <c r="I7" s="52">
        <v>3.88</v>
      </c>
      <c r="J7" s="52">
        <v>75.66</v>
      </c>
      <c r="K7" s="52">
        <v>6.88</v>
      </c>
      <c r="L7" s="136">
        <v>314.42</v>
      </c>
      <c r="M7" s="137" t="str">
        <f>VLOOKUP(L7:L99,'[3]Grade Table'!$B$5:$C$12,2)</f>
        <v>F</v>
      </c>
      <c r="N7" s="138" t="str">
        <f t="shared" si="0"/>
        <v>FAIL</v>
      </c>
    </row>
    <row r="8" spans="2:14" x14ac:dyDescent="0.2">
      <c r="B8" s="135" t="s">
        <v>121</v>
      </c>
      <c r="C8" s="52">
        <v>66</v>
      </c>
      <c r="D8" s="52">
        <v>4</v>
      </c>
      <c r="E8" s="52">
        <v>33</v>
      </c>
      <c r="F8" s="52">
        <v>49</v>
      </c>
      <c r="G8" s="52">
        <v>2</v>
      </c>
      <c r="H8" s="52">
        <v>98</v>
      </c>
      <c r="I8" s="52">
        <v>1.94</v>
      </c>
      <c r="J8" s="52">
        <v>64.02</v>
      </c>
      <c r="K8" s="52">
        <v>3.44</v>
      </c>
      <c r="L8" s="136">
        <v>321.39999999999998</v>
      </c>
      <c r="M8" s="137" t="str">
        <f>VLOOKUP(L8:L100,'[3]Grade Table'!$B$5:$C$12,2)</f>
        <v>F</v>
      </c>
      <c r="N8" s="138" t="str">
        <f t="shared" si="0"/>
        <v>FAIL</v>
      </c>
    </row>
    <row r="9" spans="2:14" x14ac:dyDescent="0.2">
      <c r="B9" s="135" t="s">
        <v>122</v>
      </c>
      <c r="C9" s="52">
        <v>56</v>
      </c>
      <c r="D9" s="52">
        <v>45</v>
      </c>
      <c r="E9" s="52">
        <v>28</v>
      </c>
      <c r="F9" s="52">
        <v>21.5</v>
      </c>
      <c r="G9" s="52">
        <v>22.5</v>
      </c>
      <c r="H9" s="52">
        <v>43</v>
      </c>
      <c r="I9" s="52">
        <v>21.824999999999999</v>
      </c>
      <c r="J9" s="52">
        <v>54.32</v>
      </c>
      <c r="K9" s="52">
        <v>38.700000000000003</v>
      </c>
      <c r="L9" s="136">
        <v>330.84500000000003</v>
      </c>
      <c r="M9" s="137" t="str">
        <f>VLOOKUP(L9:L101,'[3]Grade Table'!$B$5:$C$12,2)</f>
        <v>F</v>
      </c>
      <c r="N9" s="138" t="str">
        <f t="shared" si="0"/>
        <v>FAIL</v>
      </c>
    </row>
    <row r="10" spans="2:14" x14ac:dyDescent="0.2">
      <c r="B10" s="135" t="s">
        <v>123</v>
      </c>
      <c r="C10" s="52">
        <v>45</v>
      </c>
      <c r="D10" s="52">
        <v>46</v>
      </c>
      <c r="E10" s="52">
        <v>22.5</v>
      </c>
      <c r="F10" s="52">
        <v>33.5</v>
      </c>
      <c r="G10" s="52">
        <v>23</v>
      </c>
      <c r="H10" s="52">
        <v>67</v>
      </c>
      <c r="I10" s="52">
        <v>22.31</v>
      </c>
      <c r="J10" s="52">
        <v>43.65</v>
      </c>
      <c r="K10" s="52">
        <v>39.56</v>
      </c>
      <c r="L10" s="136">
        <v>342.52</v>
      </c>
      <c r="M10" s="137" t="str">
        <f>VLOOKUP(L10:L102,'[3]Grade Table'!$B$5:$C$12,2)</f>
        <v>F</v>
      </c>
      <c r="N10" s="138" t="str">
        <f t="shared" si="0"/>
        <v>FAIL</v>
      </c>
    </row>
    <row r="11" spans="2:14" x14ac:dyDescent="0.2">
      <c r="B11" s="135" t="s">
        <v>124</v>
      </c>
      <c r="C11" s="52">
        <v>54</v>
      </c>
      <c r="D11" s="52">
        <v>43</v>
      </c>
      <c r="E11" s="52">
        <v>27</v>
      </c>
      <c r="F11" s="52">
        <v>32.5</v>
      </c>
      <c r="G11" s="52">
        <v>21.5</v>
      </c>
      <c r="H11" s="52">
        <v>65</v>
      </c>
      <c r="I11" s="52">
        <v>20.855</v>
      </c>
      <c r="J11" s="52">
        <v>52.38</v>
      </c>
      <c r="K11" s="52">
        <v>36.979999999999997</v>
      </c>
      <c r="L11" s="136">
        <v>353.21499999999997</v>
      </c>
      <c r="M11" s="137" t="str">
        <f>VLOOKUP(L11:L103,'[3]Grade Table'!$B$5:$C$12,2)</f>
        <v>F</v>
      </c>
      <c r="N11" s="138" t="str">
        <f t="shared" si="0"/>
        <v>FAIL</v>
      </c>
    </row>
    <row r="12" spans="2:14" x14ac:dyDescent="0.2">
      <c r="B12" s="135" t="s">
        <v>125</v>
      </c>
      <c r="C12" s="52">
        <v>87</v>
      </c>
      <c r="D12" s="52">
        <v>23</v>
      </c>
      <c r="E12" s="52">
        <v>43.5</v>
      </c>
      <c r="F12" s="52">
        <v>27.5</v>
      </c>
      <c r="G12" s="52">
        <v>11.5</v>
      </c>
      <c r="H12" s="52">
        <v>55</v>
      </c>
      <c r="I12" s="52">
        <v>11.154999999999999</v>
      </c>
      <c r="J12" s="52">
        <v>84.39</v>
      </c>
      <c r="K12" s="52">
        <v>19.78</v>
      </c>
      <c r="L12" s="136">
        <v>362.82499999999999</v>
      </c>
      <c r="M12" s="137" t="str">
        <f>VLOOKUP(L12:L104,'[3]Grade Table'!$B$5:$C$12,2)</f>
        <v>F</v>
      </c>
      <c r="N12" s="138" t="str">
        <f t="shared" si="0"/>
        <v>FAIL</v>
      </c>
    </row>
    <row r="13" spans="2:14" x14ac:dyDescent="0.2">
      <c r="B13" s="135" t="s">
        <v>126</v>
      </c>
      <c r="C13" s="52">
        <v>23</v>
      </c>
      <c r="D13" s="52">
        <v>88</v>
      </c>
      <c r="E13" s="52">
        <v>11.5</v>
      </c>
      <c r="F13" s="52">
        <v>22.5</v>
      </c>
      <c r="G13" s="52">
        <v>44</v>
      </c>
      <c r="H13" s="52">
        <v>45</v>
      </c>
      <c r="I13" s="52">
        <v>42.68</v>
      </c>
      <c r="J13" s="52">
        <v>22.31</v>
      </c>
      <c r="K13" s="52">
        <v>75.680000000000007</v>
      </c>
      <c r="L13" s="136">
        <v>374.67</v>
      </c>
      <c r="M13" s="137" t="str">
        <f>VLOOKUP(L13:L105,'[3]Grade Table'!$B$5:$C$12,2)</f>
        <v>F</v>
      </c>
      <c r="N13" s="138" t="str">
        <f t="shared" si="0"/>
        <v>FAIL</v>
      </c>
    </row>
    <row r="14" spans="2:14" x14ac:dyDescent="0.2">
      <c r="B14" s="135" t="s">
        <v>127</v>
      </c>
      <c r="C14" s="52">
        <v>56</v>
      </c>
      <c r="D14" s="52">
        <v>65</v>
      </c>
      <c r="E14" s="52">
        <v>28</v>
      </c>
      <c r="F14" s="52">
        <v>21.5</v>
      </c>
      <c r="G14" s="52">
        <v>32.5</v>
      </c>
      <c r="H14" s="52">
        <v>43</v>
      </c>
      <c r="I14" s="52">
        <v>31.524999999999999</v>
      </c>
      <c r="J14" s="52">
        <v>54.32</v>
      </c>
      <c r="K14" s="52">
        <v>55.9</v>
      </c>
      <c r="L14" s="136">
        <v>387.745</v>
      </c>
      <c r="M14" s="137" t="str">
        <f>VLOOKUP(L14:L106,'[3]Grade Table'!$B$5:$C$12,2)</f>
        <v>F</v>
      </c>
      <c r="N14" s="138" t="str">
        <f t="shared" si="0"/>
        <v>FAIL</v>
      </c>
    </row>
    <row r="15" spans="2:14" x14ac:dyDescent="0.2">
      <c r="B15" s="135" t="s">
        <v>128</v>
      </c>
      <c r="C15" s="52">
        <v>43</v>
      </c>
      <c r="D15" s="52">
        <v>78</v>
      </c>
      <c r="E15" s="52">
        <v>21.5</v>
      </c>
      <c r="F15" s="52">
        <v>28</v>
      </c>
      <c r="G15" s="52">
        <v>39</v>
      </c>
      <c r="H15" s="52">
        <v>56</v>
      </c>
      <c r="I15" s="52">
        <v>37.83</v>
      </c>
      <c r="J15" s="52">
        <v>41.71</v>
      </c>
      <c r="K15" s="52">
        <v>67.08</v>
      </c>
      <c r="L15" s="136">
        <v>412.12</v>
      </c>
      <c r="M15" s="137" t="str">
        <f>VLOOKUP(L15:L107,'[3]Grade Table'!$B$5:$C$12,2)</f>
        <v>F</v>
      </c>
      <c r="N15" s="138" t="str">
        <f t="shared" si="0"/>
        <v>FAIL</v>
      </c>
    </row>
    <row r="16" spans="2:14" x14ac:dyDescent="0.2">
      <c r="B16" s="135" t="s">
        <v>129</v>
      </c>
      <c r="C16" s="52">
        <v>55</v>
      </c>
      <c r="D16" s="52">
        <v>45</v>
      </c>
      <c r="E16" s="52">
        <v>27.5</v>
      </c>
      <c r="F16" s="52">
        <v>50</v>
      </c>
      <c r="G16" s="52">
        <v>22.5</v>
      </c>
      <c r="H16" s="52">
        <v>100</v>
      </c>
      <c r="I16" s="52">
        <v>21.824999999999999</v>
      </c>
      <c r="J16" s="52">
        <v>53.35</v>
      </c>
      <c r="K16" s="52">
        <v>38.700000000000003</v>
      </c>
      <c r="L16" s="136">
        <v>413.875</v>
      </c>
      <c r="M16" s="137" t="str">
        <f>VLOOKUP(L16:L108,'[3]Grade Table'!$B$5:$C$12,2)</f>
        <v>F</v>
      </c>
      <c r="N16" s="138" t="str">
        <f t="shared" si="0"/>
        <v>FAIL</v>
      </c>
    </row>
    <row r="17" spans="2:14" x14ac:dyDescent="0.2">
      <c r="B17" s="135" t="s">
        <v>130</v>
      </c>
      <c r="C17" s="52">
        <v>99</v>
      </c>
      <c r="D17" s="52">
        <v>8</v>
      </c>
      <c r="E17" s="52">
        <v>49.5</v>
      </c>
      <c r="F17" s="52">
        <v>49</v>
      </c>
      <c r="G17" s="52">
        <v>4</v>
      </c>
      <c r="H17" s="52">
        <v>98</v>
      </c>
      <c r="I17" s="52">
        <v>3.88</v>
      </c>
      <c r="J17" s="52">
        <v>96.03</v>
      </c>
      <c r="K17" s="52">
        <v>6.88</v>
      </c>
      <c r="L17" s="136">
        <v>414.29</v>
      </c>
      <c r="M17" s="137" t="str">
        <f>VLOOKUP(L17:L108,'[3]Grade Table'!$B$5:$C$12,2)</f>
        <v>F</v>
      </c>
      <c r="N17" s="138" t="str">
        <f t="shared" si="0"/>
        <v>FAIL</v>
      </c>
    </row>
    <row r="18" spans="2:14" x14ac:dyDescent="0.2">
      <c r="B18" s="135" t="s">
        <v>131</v>
      </c>
      <c r="C18" s="52">
        <v>74</v>
      </c>
      <c r="D18" s="52">
        <v>43</v>
      </c>
      <c r="E18" s="52">
        <v>37</v>
      </c>
      <c r="F18" s="52">
        <v>37</v>
      </c>
      <c r="G18" s="52">
        <v>21.5</v>
      </c>
      <c r="H18" s="52">
        <v>74</v>
      </c>
      <c r="I18" s="52">
        <v>20.855</v>
      </c>
      <c r="J18" s="52">
        <v>71.78</v>
      </c>
      <c r="K18" s="52">
        <v>36.979999999999997</v>
      </c>
      <c r="L18" s="136">
        <v>416.11500000000001</v>
      </c>
      <c r="M18" s="137" t="str">
        <f>VLOOKUP(L18:L108,'[3]Grade Table'!$B$5:$C$12,2)</f>
        <v>F</v>
      </c>
      <c r="N18" s="138" t="str">
        <f t="shared" si="0"/>
        <v>FAIL</v>
      </c>
    </row>
    <row r="19" spans="2:14" x14ac:dyDescent="0.2">
      <c r="B19" s="135" t="s">
        <v>132</v>
      </c>
      <c r="C19" s="52">
        <v>4</v>
      </c>
      <c r="D19" s="52">
        <v>100</v>
      </c>
      <c r="E19" s="52">
        <v>2</v>
      </c>
      <c r="F19" s="52">
        <v>41.5</v>
      </c>
      <c r="G19" s="52">
        <v>50</v>
      </c>
      <c r="H19" s="52">
        <v>83</v>
      </c>
      <c r="I19" s="52">
        <v>48.5</v>
      </c>
      <c r="J19" s="52">
        <v>3.88</v>
      </c>
      <c r="K19" s="52">
        <v>86</v>
      </c>
      <c r="L19" s="136">
        <v>418.88</v>
      </c>
      <c r="M19" s="137" t="str">
        <f>VLOOKUP(L19:L108,'[3]Grade Table'!$B$5:$C$12,2)</f>
        <v>F</v>
      </c>
      <c r="N19" s="138" t="str">
        <f t="shared" si="0"/>
        <v>FAIL</v>
      </c>
    </row>
    <row r="20" spans="2:14" x14ac:dyDescent="0.2">
      <c r="B20" s="135" t="s">
        <v>133</v>
      </c>
      <c r="C20" s="52">
        <v>65</v>
      </c>
      <c r="D20" s="52">
        <v>56</v>
      </c>
      <c r="E20" s="52">
        <v>32.5</v>
      </c>
      <c r="F20" s="52">
        <v>33.5</v>
      </c>
      <c r="G20" s="52">
        <v>28</v>
      </c>
      <c r="H20" s="52">
        <v>67</v>
      </c>
      <c r="I20" s="52">
        <v>27.16</v>
      </c>
      <c r="J20" s="52">
        <v>63.05</v>
      </c>
      <c r="K20" s="52">
        <v>48.16</v>
      </c>
      <c r="L20" s="136">
        <v>420.37</v>
      </c>
      <c r="M20" s="137" t="str">
        <f>VLOOKUP(L20:L108,'[3]Grade Table'!$B$5:$C$12,2)</f>
        <v>F</v>
      </c>
      <c r="N20" s="138" t="str">
        <f t="shared" si="0"/>
        <v>FAIL</v>
      </c>
    </row>
    <row r="21" spans="2:14" x14ac:dyDescent="0.2">
      <c r="B21" s="135" t="s">
        <v>134</v>
      </c>
      <c r="C21" s="52">
        <v>46</v>
      </c>
      <c r="D21" s="52">
        <v>72</v>
      </c>
      <c r="E21" s="52">
        <v>23</v>
      </c>
      <c r="F21" s="52">
        <v>39</v>
      </c>
      <c r="G21" s="52">
        <v>36</v>
      </c>
      <c r="H21" s="52">
        <v>78</v>
      </c>
      <c r="I21" s="52">
        <v>34.92</v>
      </c>
      <c r="J21" s="52">
        <v>44.62</v>
      </c>
      <c r="K21" s="52">
        <v>61.92</v>
      </c>
      <c r="L21" s="136">
        <v>435.46</v>
      </c>
      <c r="M21" s="137" t="str">
        <f>VLOOKUP(L21:L108,'[3]Grade Table'!$B$5:$C$12,2)</f>
        <v>F</v>
      </c>
      <c r="N21" s="138" t="str">
        <f t="shared" si="0"/>
        <v>FAIL</v>
      </c>
    </row>
    <row r="22" spans="2:14" x14ac:dyDescent="0.2">
      <c r="B22" s="135" t="s">
        <v>135</v>
      </c>
      <c r="C22" s="52">
        <v>56</v>
      </c>
      <c r="D22" s="52">
        <v>66</v>
      </c>
      <c r="E22" s="52">
        <v>28</v>
      </c>
      <c r="F22" s="52">
        <v>39</v>
      </c>
      <c r="G22" s="52">
        <v>33</v>
      </c>
      <c r="H22" s="52">
        <v>78</v>
      </c>
      <c r="I22" s="52">
        <v>32.01</v>
      </c>
      <c r="J22" s="52">
        <v>54.32</v>
      </c>
      <c r="K22" s="52">
        <v>56.76</v>
      </c>
      <c r="L22" s="136">
        <v>443.09</v>
      </c>
      <c r="M22" s="137" t="str">
        <f>VLOOKUP(L22:L108,'[3]Grade Table'!$B$5:$C$12,2)</f>
        <v>F</v>
      </c>
      <c r="N22" s="138" t="str">
        <f t="shared" si="0"/>
        <v>FAIL</v>
      </c>
    </row>
    <row r="23" spans="2:14" x14ac:dyDescent="0.2">
      <c r="B23" s="135" t="s">
        <v>136</v>
      </c>
      <c r="C23" s="52">
        <v>53</v>
      </c>
      <c r="D23" s="52">
        <v>75</v>
      </c>
      <c r="E23" s="52">
        <v>26.5</v>
      </c>
      <c r="F23" s="52">
        <v>33.5</v>
      </c>
      <c r="G23" s="52">
        <v>37.5</v>
      </c>
      <c r="H23" s="52">
        <v>67</v>
      </c>
      <c r="I23" s="52">
        <v>36.375</v>
      </c>
      <c r="J23" s="52">
        <v>51.41</v>
      </c>
      <c r="K23" s="52">
        <v>64.5</v>
      </c>
      <c r="L23" s="136">
        <v>444.78500000000003</v>
      </c>
      <c r="M23" s="137" t="str">
        <f>VLOOKUP(L23:L108,'[3]Grade Table'!$B$5:$C$12,2)</f>
        <v>F</v>
      </c>
      <c r="N23" s="138" t="str">
        <f t="shared" si="0"/>
        <v>FAIL</v>
      </c>
    </row>
    <row r="24" spans="2:14" x14ac:dyDescent="0.2">
      <c r="B24" s="135" t="s">
        <v>137</v>
      </c>
      <c r="C24" s="52">
        <v>43</v>
      </c>
      <c r="D24" s="52">
        <v>76</v>
      </c>
      <c r="E24" s="52">
        <v>21.5</v>
      </c>
      <c r="F24" s="52">
        <v>49.5</v>
      </c>
      <c r="G24" s="52">
        <v>38</v>
      </c>
      <c r="H24" s="52">
        <v>99</v>
      </c>
      <c r="I24" s="52">
        <v>36.86</v>
      </c>
      <c r="J24" s="52">
        <v>41.71</v>
      </c>
      <c r="K24" s="52">
        <v>65.36</v>
      </c>
      <c r="L24" s="136">
        <v>470.93</v>
      </c>
      <c r="M24" s="137" t="str">
        <f>VLOOKUP(L24:L108,'[3]Grade Table'!$B$5:$C$12,2)</f>
        <v>D</v>
      </c>
      <c r="N24" s="138" t="str">
        <f t="shared" si="0"/>
        <v>FAIL</v>
      </c>
    </row>
    <row r="25" spans="2:14" x14ac:dyDescent="0.2">
      <c r="B25" s="135" t="s">
        <v>138</v>
      </c>
      <c r="C25" s="52">
        <v>83</v>
      </c>
      <c r="D25" s="52">
        <v>56</v>
      </c>
      <c r="E25" s="52">
        <v>41.5</v>
      </c>
      <c r="F25" s="52">
        <v>37</v>
      </c>
      <c r="G25" s="52">
        <v>28</v>
      </c>
      <c r="H25" s="52">
        <v>74</v>
      </c>
      <c r="I25" s="52">
        <v>27.16</v>
      </c>
      <c r="J25" s="52">
        <v>80.510000000000005</v>
      </c>
      <c r="K25" s="52">
        <v>48.16</v>
      </c>
      <c r="L25" s="136">
        <v>475.33</v>
      </c>
      <c r="M25" s="137" t="str">
        <f>VLOOKUP(L25:L108,'[3]Grade Table'!$B$5:$C$12,2)</f>
        <v>D</v>
      </c>
      <c r="N25" s="138" t="str">
        <f t="shared" si="0"/>
        <v>FAIL</v>
      </c>
    </row>
    <row r="26" spans="2:14" x14ac:dyDescent="0.2">
      <c r="B26" s="135" t="s">
        <v>139</v>
      </c>
      <c r="C26" s="52">
        <v>90</v>
      </c>
      <c r="D26" s="52">
        <v>77</v>
      </c>
      <c r="E26" s="52">
        <v>45</v>
      </c>
      <c r="F26" s="52">
        <v>11.5</v>
      </c>
      <c r="G26" s="52">
        <v>38.5</v>
      </c>
      <c r="H26" s="52">
        <v>23</v>
      </c>
      <c r="I26" s="52">
        <v>37.344999999999999</v>
      </c>
      <c r="J26" s="52">
        <v>87.3</v>
      </c>
      <c r="K26" s="52">
        <v>66.22</v>
      </c>
      <c r="L26" s="136">
        <v>475.86500000000001</v>
      </c>
      <c r="M26" s="137" t="str">
        <f>VLOOKUP(L26:L108,'[3]Grade Table'!$B$5:$C$12,2)</f>
        <v>D</v>
      </c>
      <c r="N26" s="138" t="str">
        <f t="shared" si="0"/>
        <v>FAIL</v>
      </c>
    </row>
    <row r="27" spans="2:14" x14ac:dyDescent="0.2">
      <c r="B27" s="135" t="s">
        <v>140</v>
      </c>
      <c r="C27" s="52">
        <v>67</v>
      </c>
      <c r="D27" s="52">
        <v>64</v>
      </c>
      <c r="E27" s="52">
        <v>33.5</v>
      </c>
      <c r="F27" s="52">
        <v>44.5</v>
      </c>
      <c r="G27" s="52">
        <v>32</v>
      </c>
      <c r="H27" s="52">
        <v>89</v>
      </c>
      <c r="I27" s="52">
        <v>31.04</v>
      </c>
      <c r="J27" s="52">
        <v>64.989999999999995</v>
      </c>
      <c r="K27" s="52">
        <v>55.04</v>
      </c>
      <c r="L27" s="136">
        <v>481.07</v>
      </c>
      <c r="M27" s="137" t="str">
        <f>VLOOKUP(L27:L108,'[3]Grade Table'!$B$5:$C$12,2)</f>
        <v>D</v>
      </c>
      <c r="N27" s="138" t="str">
        <f t="shared" si="0"/>
        <v>FAIL</v>
      </c>
    </row>
    <row r="28" spans="2:14" x14ac:dyDescent="0.2">
      <c r="B28" s="135" t="s">
        <v>141</v>
      </c>
      <c r="C28" s="52">
        <v>48</v>
      </c>
      <c r="D28" s="52">
        <v>89</v>
      </c>
      <c r="E28" s="52">
        <v>24</v>
      </c>
      <c r="F28" s="52">
        <v>37</v>
      </c>
      <c r="G28" s="52">
        <v>44.5</v>
      </c>
      <c r="H28" s="52">
        <v>74</v>
      </c>
      <c r="I28" s="52">
        <v>43.164999999999999</v>
      </c>
      <c r="J28" s="52">
        <v>46.56</v>
      </c>
      <c r="K28" s="52">
        <v>76.540000000000006</v>
      </c>
      <c r="L28" s="136">
        <v>482.76499999999999</v>
      </c>
      <c r="M28" s="137" t="str">
        <f>VLOOKUP(L28:L108,'[3]Grade Table'!$B$5:$C$12,2)</f>
        <v>D</v>
      </c>
      <c r="N28" s="138" t="str">
        <f t="shared" si="0"/>
        <v>FAIL</v>
      </c>
    </row>
    <row r="29" spans="2:14" x14ac:dyDescent="0.2">
      <c r="B29" s="135" t="s">
        <v>142</v>
      </c>
      <c r="C29" s="52">
        <v>100</v>
      </c>
      <c r="D29" s="52">
        <v>56</v>
      </c>
      <c r="E29" s="52">
        <v>50</v>
      </c>
      <c r="F29" s="52">
        <v>27</v>
      </c>
      <c r="G29" s="52">
        <v>28</v>
      </c>
      <c r="H29" s="52">
        <v>54</v>
      </c>
      <c r="I29" s="52">
        <v>27.16</v>
      </c>
      <c r="J29" s="52">
        <v>97</v>
      </c>
      <c r="K29" s="52">
        <v>48.16</v>
      </c>
      <c r="L29" s="136">
        <v>487.32</v>
      </c>
      <c r="M29" s="137" t="str">
        <f>VLOOKUP(L29:L108,'[3]Grade Table'!$B$5:$C$12,2)</f>
        <v>D</v>
      </c>
      <c r="N29" s="138" t="str">
        <f t="shared" si="0"/>
        <v>FAIL</v>
      </c>
    </row>
    <row r="30" spans="2:14" x14ac:dyDescent="0.2">
      <c r="B30" s="135" t="s">
        <v>143</v>
      </c>
      <c r="C30" s="52">
        <v>94</v>
      </c>
      <c r="D30" s="52">
        <v>87</v>
      </c>
      <c r="E30" s="52">
        <v>47</v>
      </c>
      <c r="F30" s="52">
        <v>4</v>
      </c>
      <c r="G30" s="52">
        <v>43.5</v>
      </c>
      <c r="H30" s="52">
        <v>8</v>
      </c>
      <c r="I30" s="52">
        <v>42.195</v>
      </c>
      <c r="J30" s="52">
        <v>91.18</v>
      </c>
      <c r="K30" s="52">
        <v>74.819999999999993</v>
      </c>
      <c r="L30" s="136">
        <v>491.69499999999999</v>
      </c>
      <c r="M30" s="137" t="str">
        <f>VLOOKUP(L30:L108,'[3]Grade Table'!$B$5:$C$12,2)</f>
        <v>C-</v>
      </c>
      <c r="N30" s="138" t="str">
        <f t="shared" si="0"/>
        <v>PASS</v>
      </c>
    </row>
    <row r="31" spans="2:14" x14ac:dyDescent="0.2">
      <c r="B31" s="135" t="s">
        <v>144</v>
      </c>
      <c r="C31" s="52">
        <v>93</v>
      </c>
      <c r="D31" s="52">
        <v>88</v>
      </c>
      <c r="E31" s="52">
        <v>46.5</v>
      </c>
      <c r="F31" s="52">
        <v>4</v>
      </c>
      <c r="G31" s="52">
        <v>44</v>
      </c>
      <c r="H31" s="52">
        <v>8</v>
      </c>
      <c r="I31" s="52">
        <v>42.68</v>
      </c>
      <c r="J31" s="52">
        <v>90.21</v>
      </c>
      <c r="K31" s="52">
        <v>75.680000000000007</v>
      </c>
      <c r="L31" s="136">
        <v>492.07</v>
      </c>
      <c r="M31" s="137" t="str">
        <f>VLOOKUP(L31:L108,'[3]Grade Table'!$B$5:$C$12,2)</f>
        <v>C-</v>
      </c>
      <c r="N31" s="138" t="str">
        <f t="shared" si="0"/>
        <v>PASS</v>
      </c>
    </row>
    <row r="32" spans="2:14" x14ac:dyDescent="0.2">
      <c r="B32" s="135" t="s">
        <v>145</v>
      </c>
      <c r="C32" s="52">
        <v>45</v>
      </c>
      <c r="D32" s="52">
        <v>93</v>
      </c>
      <c r="E32" s="52">
        <v>22.5</v>
      </c>
      <c r="F32" s="52">
        <v>39</v>
      </c>
      <c r="G32" s="52">
        <v>46.5</v>
      </c>
      <c r="H32" s="52">
        <v>78</v>
      </c>
      <c r="I32" s="52">
        <v>45.104999999999997</v>
      </c>
      <c r="J32" s="52">
        <v>43.65</v>
      </c>
      <c r="K32" s="52">
        <v>79.98</v>
      </c>
      <c r="L32" s="136">
        <v>492.73500000000001</v>
      </c>
      <c r="M32" s="137" t="str">
        <f>VLOOKUP(L32:L124,'[3]Grade Table'!$B$5:$C$12,2)</f>
        <v>C-</v>
      </c>
      <c r="N32" s="138" t="str">
        <f t="shared" si="0"/>
        <v>PASS</v>
      </c>
    </row>
    <row r="33" spans="2:14" x14ac:dyDescent="0.2">
      <c r="B33" s="135" t="s">
        <v>146</v>
      </c>
      <c r="C33" s="52">
        <v>88</v>
      </c>
      <c r="D33" s="52">
        <v>74</v>
      </c>
      <c r="E33" s="52">
        <v>44</v>
      </c>
      <c r="F33" s="52">
        <v>23</v>
      </c>
      <c r="G33" s="52">
        <v>37</v>
      </c>
      <c r="H33" s="52">
        <v>46</v>
      </c>
      <c r="I33" s="52">
        <v>35.89</v>
      </c>
      <c r="J33" s="52">
        <v>85.36</v>
      </c>
      <c r="K33" s="52">
        <v>63.64</v>
      </c>
      <c r="L33" s="136">
        <v>496.89</v>
      </c>
      <c r="M33" s="137" t="str">
        <f>VLOOKUP(L33:L125,'[3]Grade Table'!$B$5:$C$12,2)</f>
        <v>C-</v>
      </c>
      <c r="N33" s="138" t="str">
        <f t="shared" si="0"/>
        <v>PASS</v>
      </c>
    </row>
    <row r="34" spans="2:14" x14ac:dyDescent="0.2">
      <c r="B34" s="135" t="s">
        <v>147</v>
      </c>
      <c r="C34" s="52">
        <v>78</v>
      </c>
      <c r="D34" s="52">
        <v>78</v>
      </c>
      <c r="E34" s="52">
        <v>39</v>
      </c>
      <c r="F34" s="52">
        <v>28</v>
      </c>
      <c r="G34" s="52">
        <v>39</v>
      </c>
      <c r="H34" s="52">
        <v>56</v>
      </c>
      <c r="I34" s="52">
        <v>37.83</v>
      </c>
      <c r="J34" s="52">
        <v>75.66</v>
      </c>
      <c r="K34" s="52">
        <v>67.08</v>
      </c>
      <c r="L34" s="136">
        <v>498.57</v>
      </c>
      <c r="M34" s="137" t="str">
        <f>VLOOKUP(L34:L126,'[3]Grade Table'!$B$5:$C$12,2)</f>
        <v>C-</v>
      </c>
      <c r="N34" s="138" t="str">
        <f t="shared" si="0"/>
        <v>PASS</v>
      </c>
    </row>
    <row r="35" spans="2:14" x14ac:dyDescent="0.2">
      <c r="B35" s="135" t="s">
        <v>148</v>
      </c>
      <c r="C35" s="52">
        <v>56</v>
      </c>
      <c r="D35" s="52">
        <v>83</v>
      </c>
      <c r="E35" s="52">
        <v>28</v>
      </c>
      <c r="F35" s="52">
        <v>43.5</v>
      </c>
      <c r="G35" s="52">
        <v>41.5</v>
      </c>
      <c r="H35" s="52">
        <v>87</v>
      </c>
      <c r="I35" s="52">
        <v>40.255000000000003</v>
      </c>
      <c r="J35" s="52">
        <v>54.32</v>
      </c>
      <c r="K35" s="52">
        <v>71.38</v>
      </c>
      <c r="L35" s="136">
        <v>504.95499999999998</v>
      </c>
      <c r="M35" s="137" t="str">
        <f>VLOOKUP(L35:L127,'[3]Grade Table'!$B$5:$C$12,2)</f>
        <v>C-</v>
      </c>
      <c r="N35" s="138" t="str">
        <f t="shared" si="0"/>
        <v>PASS</v>
      </c>
    </row>
    <row r="36" spans="2:14" x14ac:dyDescent="0.2">
      <c r="B36" s="135" t="s">
        <v>149</v>
      </c>
      <c r="C36" s="52">
        <v>77</v>
      </c>
      <c r="D36" s="52">
        <v>82</v>
      </c>
      <c r="E36" s="52">
        <v>38.5</v>
      </c>
      <c r="F36" s="52">
        <v>28</v>
      </c>
      <c r="G36" s="52">
        <v>41</v>
      </c>
      <c r="H36" s="52">
        <v>56</v>
      </c>
      <c r="I36" s="52">
        <v>39.770000000000003</v>
      </c>
      <c r="J36" s="52">
        <v>74.69</v>
      </c>
      <c r="K36" s="52">
        <v>70.52</v>
      </c>
      <c r="L36" s="136">
        <v>507.48</v>
      </c>
      <c r="M36" s="137" t="str">
        <f>VLOOKUP(L36:L128,'[3]Grade Table'!$B$5:$C$12,2)</f>
        <v>C-</v>
      </c>
      <c r="N36" s="138" t="str">
        <f t="shared" si="0"/>
        <v>PASS</v>
      </c>
    </row>
    <row r="37" spans="2:14" x14ac:dyDescent="0.2">
      <c r="B37" s="135" t="s">
        <v>150</v>
      </c>
      <c r="C37" s="52">
        <v>64</v>
      </c>
      <c r="D37" s="52">
        <v>96</v>
      </c>
      <c r="E37" s="52">
        <v>32</v>
      </c>
      <c r="F37" s="52">
        <v>26.5</v>
      </c>
      <c r="G37" s="52">
        <v>48</v>
      </c>
      <c r="H37" s="52">
        <v>53</v>
      </c>
      <c r="I37" s="52">
        <v>46.56</v>
      </c>
      <c r="J37" s="52">
        <v>62.08</v>
      </c>
      <c r="K37" s="52">
        <v>82.56</v>
      </c>
      <c r="L37" s="136">
        <v>510.7</v>
      </c>
      <c r="M37" s="137" t="str">
        <f>VLOOKUP(L37:L129,'[3]Grade Table'!$B$5:$C$12,2)</f>
        <v>C-</v>
      </c>
      <c r="N37" s="138" t="str">
        <f t="shared" si="0"/>
        <v>PASS</v>
      </c>
    </row>
    <row r="38" spans="2:14" x14ac:dyDescent="0.2">
      <c r="B38" s="135" t="s">
        <v>151</v>
      </c>
      <c r="C38" s="52">
        <v>98</v>
      </c>
      <c r="D38" s="52">
        <v>48</v>
      </c>
      <c r="E38" s="52">
        <v>49</v>
      </c>
      <c r="F38" s="52">
        <v>46</v>
      </c>
      <c r="G38" s="52">
        <v>24</v>
      </c>
      <c r="H38" s="52">
        <v>92</v>
      </c>
      <c r="I38" s="52">
        <v>23.28</v>
      </c>
      <c r="J38" s="52">
        <v>95.06</v>
      </c>
      <c r="K38" s="52">
        <v>41.28</v>
      </c>
      <c r="L38" s="136">
        <v>516.62</v>
      </c>
      <c r="M38" s="137" t="str">
        <f>VLOOKUP(L38:L130,'[3]Grade Table'!$B$5:$C$12,2)</f>
        <v>C-</v>
      </c>
      <c r="N38" s="138" t="str">
        <f t="shared" si="0"/>
        <v>PASS</v>
      </c>
    </row>
    <row r="39" spans="2:14" x14ac:dyDescent="0.2">
      <c r="B39" s="135" t="s">
        <v>152</v>
      </c>
      <c r="C39" s="52">
        <v>77</v>
      </c>
      <c r="D39" s="52">
        <v>74</v>
      </c>
      <c r="E39" s="52">
        <v>38.5</v>
      </c>
      <c r="F39" s="52">
        <v>39</v>
      </c>
      <c r="G39" s="52">
        <v>37</v>
      </c>
      <c r="H39" s="52">
        <v>78</v>
      </c>
      <c r="I39" s="52">
        <v>35.89</v>
      </c>
      <c r="J39" s="52">
        <v>74.69</v>
      </c>
      <c r="K39" s="52">
        <v>63.64</v>
      </c>
      <c r="L39" s="136">
        <v>517.72</v>
      </c>
      <c r="M39" s="137" t="str">
        <f>VLOOKUP(L39:L131,'[3]Grade Table'!$B$5:$C$12,2)</f>
        <v>C-</v>
      </c>
      <c r="N39" s="138" t="str">
        <f t="shared" si="0"/>
        <v>PASS</v>
      </c>
    </row>
    <row r="40" spans="2:14" x14ac:dyDescent="0.2">
      <c r="B40" s="135" t="s">
        <v>153</v>
      </c>
      <c r="C40" s="52">
        <v>89</v>
      </c>
      <c r="D40" s="52">
        <v>53</v>
      </c>
      <c r="E40" s="52">
        <v>44.5</v>
      </c>
      <c r="F40" s="52">
        <v>50</v>
      </c>
      <c r="G40" s="52">
        <v>26.5</v>
      </c>
      <c r="H40" s="52">
        <v>100</v>
      </c>
      <c r="I40" s="52">
        <v>25.704999999999998</v>
      </c>
      <c r="J40" s="52">
        <v>86.33</v>
      </c>
      <c r="K40" s="52">
        <v>45.58</v>
      </c>
      <c r="L40" s="136">
        <v>520.61500000000001</v>
      </c>
      <c r="M40" s="137" t="str">
        <f>VLOOKUP(L40:L132,'[3]Grade Table'!$B$5:$C$12,2)</f>
        <v>C-</v>
      </c>
      <c r="N40" s="138" t="str">
        <f t="shared" si="0"/>
        <v>PASS</v>
      </c>
    </row>
    <row r="41" spans="2:14" x14ac:dyDescent="0.2">
      <c r="B41" s="135" t="s">
        <v>154</v>
      </c>
      <c r="C41" s="52">
        <v>67</v>
      </c>
      <c r="D41" s="52">
        <v>78</v>
      </c>
      <c r="E41" s="52">
        <v>33.5</v>
      </c>
      <c r="F41" s="52">
        <v>44.5</v>
      </c>
      <c r="G41" s="52">
        <v>39</v>
      </c>
      <c r="H41" s="52">
        <v>89</v>
      </c>
      <c r="I41" s="52">
        <v>37.83</v>
      </c>
      <c r="J41" s="52">
        <v>64.989999999999995</v>
      </c>
      <c r="K41" s="52">
        <v>67.08</v>
      </c>
      <c r="L41" s="136">
        <v>520.9</v>
      </c>
      <c r="M41" s="137" t="str">
        <f>VLOOKUP(L41:L133,'[3]Grade Table'!$B$5:$C$12,2)</f>
        <v>C-</v>
      </c>
      <c r="N41" s="138" t="str">
        <f t="shared" si="0"/>
        <v>PASS</v>
      </c>
    </row>
    <row r="42" spans="2:14" x14ac:dyDescent="0.2">
      <c r="B42" s="135" t="s">
        <v>155</v>
      </c>
      <c r="C42" s="52">
        <v>67</v>
      </c>
      <c r="D42" s="52">
        <v>78</v>
      </c>
      <c r="E42" s="52">
        <v>33.5</v>
      </c>
      <c r="F42" s="52">
        <v>44.5</v>
      </c>
      <c r="G42" s="52">
        <v>39</v>
      </c>
      <c r="H42" s="52">
        <v>89</v>
      </c>
      <c r="I42" s="52">
        <v>37.83</v>
      </c>
      <c r="J42" s="52">
        <v>64.989999999999995</v>
      </c>
      <c r="K42" s="52">
        <v>67.08</v>
      </c>
      <c r="L42" s="136">
        <v>520.9</v>
      </c>
      <c r="M42" s="137" t="str">
        <f>VLOOKUP(L42:L134,'[3]Grade Table'!$B$5:$C$12,2)</f>
        <v>C-</v>
      </c>
      <c r="N42" s="138" t="str">
        <f t="shared" si="0"/>
        <v>PASS</v>
      </c>
    </row>
    <row r="43" spans="2:14" x14ac:dyDescent="0.2">
      <c r="B43" s="135" t="s">
        <v>156</v>
      </c>
      <c r="C43" s="52">
        <v>87</v>
      </c>
      <c r="D43" s="52">
        <v>74</v>
      </c>
      <c r="E43" s="52">
        <v>43.5</v>
      </c>
      <c r="F43" s="52">
        <v>38.5</v>
      </c>
      <c r="G43" s="52">
        <v>37</v>
      </c>
      <c r="H43" s="52">
        <v>77</v>
      </c>
      <c r="I43" s="52">
        <v>35.89</v>
      </c>
      <c r="J43" s="52">
        <v>84.39</v>
      </c>
      <c r="K43" s="52">
        <v>63.64</v>
      </c>
      <c r="L43" s="136">
        <v>540.91999999999996</v>
      </c>
      <c r="M43" s="137" t="str">
        <f>VLOOKUP(L43:L135,'[3]Grade Table'!$B$5:$C$12,2)</f>
        <v>C</v>
      </c>
      <c r="N43" s="138" t="str">
        <f t="shared" si="0"/>
        <v>PASS</v>
      </c>
    </row>
    <row r="44" spans="2:14" x14ac:dyDescent="0.2">
      <c r="B44" s="135" t="s">
        <v>157</v>
      </c>
      <c r="C44" s="52">
        <v>67</v>
      </c>
      <c r="D44" s="52">
        <v>87</v>
      </c>
      <c r="E44" s="52">
        <v>33.5</v>
      </c>
      <c r="F44" s="52">
        <v>44.5</v>
      </c>
      <c r="G44" s="52">
        <v>43.5</v>
      </c>
      <c r="H44" s="52">
        <v>89</v>
      </c>
      <c r="I44" s="52">
        <v>42.195</v>
      </c>
      <c r="J44" s="52">
        <v>64.989999999999995</v>
      </c>
      <c r="K44" s="52">
        <v>74.819999999999993</v>
      </c>
      <c r="L44" s="136">
        <v>546.505</v>
      </c>
      <c r="M44" s="137" t="str">
        <f>VLOOKUP(L44:L136,'[3]Grade Table'!$B$5:$C$12,2)</f>
        <v>C</v>
      </c>
      <c r="N44" s="138" t="str">
        <f t="shared" si="0"/>
        <v>PASS</v>
      </c>
    </row>
    <row r="45" spans="2:14" x14ac:dyDescent="0.2">
      <c r="B45" s="135" t="s">
        <v>158</v>
      </c>
      <c r="C45" s="52">
        <v>82</v>
      </c>
      <c r="D45" s="52">
        <v>78</v>
      </c>
      <c r="E45" s="52">
        <v>41</v>
      </c>
      <c r="F45" s="52">
        <v>41.5</v>
      </c>
      <c r="G45" s="52">
        <v>39</v>
      </c>
      <c r="H45" s="52">
        <v>83</v>
      </c>
      <c r="I45" s="52">
        <v>37.83</v>
      </c>
      <c r="J45" s="52">
        <v>79.540000000000006</v>
      </c>
      <c r="K45" s="52">
        <v>67.08</v>
      </c>
      <c r="L45" s="136">
        <v>548.95000000000005</v>
      </c>
      <c r="M45" s="137" t="str">
        <f>VLOOKUP(L45:L137,'[3]Grade Table'!$B$5:$C$12,2)</f>
        <v>C</v>
      </c>
      <c r="N45" s="138" t="str">
        <f t="shared" si="0"/>
        <v>PASS</v>
      </c>
    </row>
    <row r="46" spans="2:14" x14ac:dyDescent="0.2">
      <c r="B46" s="135" t="s">
        <v>159</v>
      </c>
      <c r="C46" s="52">
        <v>100</v>
      </c>
      <c r="D46" s="52">
        <v>54</v>
      </c>
      <c r="E46" s="52">
        <v>50</v>
      </c>
      <c r="F46" s="52">
        <v>50</v>
      </c>
      <c r="G46" s="52">
        <v>27</v>
      </c>
      <c r="H46" s="52">
        <v>100</v>
      </c>
      <c r="I46" s="52">
        <v>26.19</v>
      </c>
      <c r="J46" s="52">
        <v>97</v>
      </c>
      <c r="K46" s="52">
        <v>46.44</v>
      </c>
      <c r="L46" s="136">
        <v>550.63</v>
      </c>
      <c r="M46" s="137" t="str">
        <f>VLOOKUP(L46:L138,'[3]Grade Table'!$B$5:$C$12,2)</f>
        <v>C</v>
      </c>
      <c r="N46" s="138" t="str">
        <f t="shared" si="0"/>
        <v>PASS</v>
      </c>
    </row>
    <row r="47" spans="2:14" x14ac:dyDescent="0.2">
      <c r="B47" s="135" t="s">
        <v>160</v>
      </c>
      <c r="C47" s="52">
        <v>78</v>
      </c>
      <c r="D47" s="52">
        <v>74</v>
      </c>
      <c r="E47" s="52">
        <v>39</v>
      </c>
      <c r="F47" s="52">
        <v>49.5</v>
      </c>
      <c r="G47" s="52">
        <v>37</v>
      </c>
      <c r="H47" s="52">
        <v>99</v>
      </c>
      <c r="I47" s="52">
        <v>35.89</v>
      </c>
      <c r="J47" s="52">
        <v>75.66</v>
      </c>
      <c r="K47" s="52">
        <v>63.64</v>
      </c>
      <c r="L47" s="136">
        <v>551.69000000000005</v>
      </c>
      <c r="M47" s="137" t="str">
        <f>VLOOKUP(L47:L139,'[3]Grade Table'!$B$5:$C$12,2)</f>
        <v>C</v>
      </c>
      <c r="N47" s="138" t="str">
        <f t="shared" si="0"/>
        <v>PASS</v>
      </c>
    </row>
    <row r="48" spans="2:14" x14ac:dyDescent="0.2">
      <c r="B48" s="135" t="s">
        <v>161</v>
      </c>
      <c r="C48" s="52">
        <v>100</v>
      </c>
      <c r="D48" s="52">
        <v>55</v>
      </c>
      <c r="E48" s="52">
        <v>50</v>
      </c>
      <c r="F48" s="52">
        <v>50</v>
      </c>
      <c r="G48" s="52">
        <v>27.5</v>
      </c>
      <c r="H48" s="52">
        <v>100</v>
      </c>
      <c r="I48" s="52">
        <v>26.675000000000001</v>
      </c>
      <c r="J48" s="52">
        <v>97</v>
      </c>
      <c r="K48" s="52">
        <v>47.3</v>
      </c>
      <c r="L48" s="136">
        <v>553.47500000000002</v>
      </c>
      <c r="M48" s="137" t="str">
        <f>VLOOKUP(L48:L140,'[3]Grade Table'!$B$5:$C$12,2)</f>
        <v>C</v>
      </c>
      <c r="N48" s="138" t="str">
        <f t="shared" si="0"/>
        <v>PASS</v>
      </c>
    </row>
    <row r="49" spans="2:14" x14ac:dyDescent="0.2">
      <c r="B49" s="135" t="s">
        <v>162</v>
      </c>
      <c r="C49" s="52">
        <v>100</v>
      </c>
      <c r="D49" s="52">
        <v>56</v>
      </c>
      <c r="E49" s="52">
        <v>50</v>
      </c>
      <c r="F49" s="52">
        <v>50</v>
      </c>
      <c r="G49" s="52">
        <v>28</v>
      </c>
      <c r="H49" s="52">
        <v>100</v>
      </c>
      <c r="I49" s="52">
        <v>27.16</v>
      </c>
      <c r="J49" s="52">
        <v>97</v>
      </c>
      <c r="K49" s="52">
        <v>48.16</v>
      </c>
      <c r="L49" s="136">
        <v>556.32000000000005</v>
      </c>
      <c r="M49" s="137" t="str">
        <f>VLOOKUP(L49:L141,'[3]Grade Table'!$B$5:$C$12,2)</f>
        <v>C</v>
      </c>
      <c r="N49" s="138" t="str">
        <f t="shared" si="0"/>
        <v>PASS</v>
      </c>
    </row>
    <row r="50" spans="2:14" x14ac:dyDescent="0.2">
      <c r="B50" s="135" t="s">
        <v>163</v>
      </c>
      <c r="C50" s="52">
        <v>76</v>
      </c>
      <c r="D50" s="52">
        <v>89</v>
      </c>
      <c r="E50" s="52">
        <v>38</v>
      </c>
      <c r="F50" s="52">
        <v>39</v>
      </c>
      <c r="G50" s="52">
        <v>44.5</v>
      </c>
      <c r="H50" s="52">
        <v>78</v>
      </c>
      <c r="I50" s="52">
        <v>43.164999999999999</v>
      </c>
      <c r="J50" s="52">
        <v>73.72</v>
      </c>
      <c r="K50" s="52">
        <v>76.540000000000006</v>
      </c>
      <c r="L50" s="136">
        <v>557.92499999999995</v>
      </c>
      <c r="M50" s="137" t="str">
        <f>VLOOKUP(L50:L142,'[3]Grade Table'!$B$5:$C$12,2)</f>
        <v>C</v>
      </c>
      <c r="N50" s="138" t="str">
        <f t="shared" si="0"/>
        <v>PASS</v>
      </c>
    </row>
    <row r="51" spans="2:14" x14ac:dyDescent="0.2">
      <c r="B51" s="135" t="s">
        <v>164</v>
      </c>
      <c r="C51" s="52">
        <v>65</v>
      </c>
      <c r="D51" s="52">
        <v>100</v>
      </c>
      <c r="E51" s="52">
        <v>32.5</v>
      </c>
      <c r="F51" s="52">
        <v>38</v>
      </c>
      <c r="G51" s="52">
        <v>50</v>
      </c>
      <c r="H51" s="52">
        <v>76</v>
      </c>
      <c r="I51" s="52">
        <v>48.5</v>
      </c>
      <c r="J51" s="52">
        <v>63.05</v>
      </c>
      <c r="K51" s="52">
        <v>86</v>
      </c>
      <c r="L51" s="136">
        <v>559.04999999999995</v>
      </c>
      <c r="M51" s="137" t="str">
        <f>VLOOKUP(L51:L143,'[3]Grade Table'!$B$5:$C$12,2)</f>
        <v>C</v>
      </c>
      <c r="N51" s="138" t="str">
        <f t="shared" si="0"/>
        <v>PASS</v>
      </c>
    </row>
    <row r="52" spans="2:14" x14ac:dyDescent="0.2">
      <c r="B52" s="135" t="s">
        <v>165</v>
      </c>
      <c r="C52" s="52">
        <v>77</v>
      </c>
      <c r="D52" s="52">
        <v>85</v>
      </c>
      <c r="E52" s="52">
        <v>38.5</v>
      </c>
      <c r="F52" s="52">
        <v>44</v>
      </c>
      <c r="G52" s="52">
        <v>42.5</v>
      </c>
      <c r="H52" s="52">
        <v>88</v>
      </c>
      <c r="I52" s="52">
        <v>41.225000000000001</v>
      </c>
      <c r="J52" s="52">
        <v>74.69</v>
      </c>
      <c r="K52" s="52">
        <v>73.099999999999994</v>
      </c>
      <c r="L52" s="136">
        <v>564.01499999999999</v>
      </c>
      <c r="M52" s="137" t="str">
        <f>VLOOKUP(L52:L144,'[3]Grade Table'!$B$5:$C$12,2)</f>
        <v>B-</v>
      </c>
      <c r="N52" s="138" t="str">
        <f t="shared" si="0"/>
        <v>PASS</v>
      </c>
    </row>
    <row r="53" spans="2:14" x14ac:dyDescent="0.2">
      <c r="B53" s="135" t="s">
        <v>166</v>
      </c>
      <c r="C53" s="52">
        <v>96</v>
      </c>
      <c r="D53" s="52">
        <v>92</v>
      </c>
      <c r="E53" s="52">
        <v>48</v>
      </c>
      <c r="F53" s="52">
        <v>22.5</v>
      </c>
      <c r="G53" s="52">
        <v>46</v>
      </c>
      <c r="H53" s="52">
        <v>45</v>
      </c>
      <c r="I53" s="52">
        <v>44.62</v>
      </c>
      <c r="J53" s="52">
        <v>93.12</v>
      </c>
      <c r="K53" s="52">
        <v>79.12</v>
      </c>
      <c r="L53" s="136">
        <v>566.36</v>
      </c>
      <c r="M53" s="137" t="str">
        <f>VLOOKUP(L53:L145,'[3]Grade Table'!$B$5:$C$12,2)</f>
        <v>B-</v>
      </c>
      <c r="N53" s="138" t="str">
        <f t="shared" si="0"/>
        <v>PASS</v>
      </c>
    </row>
    <row r="54" spans="2:14" x14ac:dyDescent="0.2">
      <c r="B54" s="135" t="s">
        <v>167</v>
      </c>
      <c r="C54" s="52">
        <v>96</v>
      </c>
      <c r="D54" s="52">
        <v>78</v>
      </c>
      <c r="E54" s="52">
        <v>48</v>
      </c>
      <c r="F54" s="52">
        <v>37.5</v>
      </c>
      <c r="G54" s="52">
        <v>39</v>
      </c>
      <c r="H54" s="52">
        <v>75</v>
      </c>
      <c r="I54" s="52">
        <v>37.83</v>
      </c>
      <c r="J54" s="52">
        <v>93.12</v>
      </c>
      <c r="K54" s="52">
        <v>67.08</v>
      </c>
      <c r="L54" s="136">
        <v>571.53</v>
      </c>
      <c r="M54" s="137" t="str">
        <f>VLOOKUP(L54:L146,'[3]Grade Table'!$B$5:$C$12,2)</f>
        <v>B-</v>
      </c>
      <c r="N54" s="138" t="str">
        <f t="shared" si="0"/>
        <v>PASS</v>
      </c>
    </row>
    <row r="55" spans="2:14" x14ac:dyDescent="0.2">
      <c r="B55" s="135" t="s">
        <v>168</v>
      </c>
      <c r="C55" s="52">
        <v>99</v>
      </c>
      <c r="D55" s="52">
        <v>75</v>
      </c>
      <c r="E55" s="52">
        <v>49.5</v>
      </c>
      <c r="F55" s="52">
        <v>38</v>
      </c>
      <c r="G55" s="52">
        <v>37.5</v>
      </c>
      <c r="H55" s="52">
        <v>76</v>
      </c>
      <c r="I55" s="52">
        <v>36.375</v>
      </c>
      <c r="J55" s="52">
        <v>96.03</v>
      </c>
      <c r="K55" s="52">
        <v>64.5</v>
      </c>
      <c r="L55" s="136">
        <v>571.90499999999997</v>
      </c>
      <c r="M55" s="137" t="str">
        <f>VLOOKUP(L55:L147,'[3]Grade Table'!$B$5:$C$12,2)</f>
        <v>B-</v>
      </c>
      <c r="N55" s="138" t="str">
        <f t="shared" si="0"/>
        <v>PASS</v>
      </c>
    </row>
    <row r="56" spans="2:14" x14ac:dyDescent="0.2">
      <c r="B56" s="135" t="s">
        <v>169</v>
      </c>
      <c r="C56" s="52">
        <v>72</v>
      </c>
      <c r="D56" s="52">
        <v>100</v>
      </c>
      <c r="E56" s="52">
        <v>36</v>
      </c>
      <c r="F56" s="52">
        <v>37</v>
      </c>
      <c r="G56" s="52">
        <v>50</v>
      </c>
      <c r="H56" s="52">
        <v>74</v>
      </c>
      <c r="I56" s="52">
        <v>48.5</v>
      </c>
      <c r="J56" s="52">
        <v>69.84</v>
      </c>
      <c r="K56" s="52">
        <v>86</v>
      </c>
      <c r="L56" s="136">
        <v>573.34</v>
      </c>
      <c r="M56" s="137" t="str">
        <f>VLOOKUP(L56:L148,'[3]Grade Table'!$B$5:$C$12,2)</f>
        <v>B-</v>
      </c>
      <c r="N56" s="138" t="str">
        <f t="shared" si="0"/>
        <v>PASS</v>
      </c>
    </row>
    <row r="57" spans="2:14" x14ac:dyDescent="0.2">
      <c r="B57" s="135" t="s">
        <v>170</v>
      </c>
      <c r="C57" s="52">
        <v>78</v>
      </c>
      <c r="D57" s="52">
        <v>100</v>
      </c>
      <c r="E57" s="52">
        <v>39</v>
      </c>
      <c r="F57" s="52">
        <v>32.5</v>
      </c>
      <c r="G57" s="52">
        <v>50</v>
      </c>
      <c r="H57" s="52">
        <v>65</v>
      </c>
      <c r="I57" s="52">
        <v>48.5</v>
      </c>
      <c r="J57" s="52">
        <v>75.66</v>
      </c>
      <c r="K57" s="52">
        <v>86</v>
      </c>
      <c r="L57" s="136">
        <v>574.66</v>
      </c>
      <c r="M57" s="137" t="str">
        <f>VLOOKUP(L57:L149,'[3]Grade Table'!$B$5:$C$12,2)</f>
        <v>B-</v>
      </c>
      <c r="N57" s="138" t="str">
        <f t="shared" si="0"/>
        <v>PASS</v>
      </c>
    </row>
    <row r="58" spans="2:14" x14ac:dyDescent="0.2">
      <c r="B58" s="135" t="s">
        <v>171</v>
      </c>
      <c r="C58" s="52">
        <v>74</v>
      </c>
      <c r="D58" s="52">
        <v>100</v>
      </c>
      <c r="E58" s="52">
        <v>37</v>
      </c>
      <c r="F58" s="52">
        <v>36</v>
      </c>
      <c r="G58" s="52">
        <v>50</v>
      </c>
      <c r="H58" s="52">
        <v>72</v>
      </c>
      <c r="I58" s="52">
        <v>48.5</v>
      </c>
      <c r="J58" s="52">
        <v>71.78</v>
      </c>
      <c r="K58" s="52">
        <v>86</v>
      </c>
      <c r="L58" s="136">
        <v>575.28</v>
      </c>
      <c r="M58" s="137" t="str">
        <f>VLOOKUP(L58:L150,'[3]Grade Table'!$B$5:$C$12,2)</f>
        <v>B-</v>
      </c>
      <c r="N58" s="138" t="str">
        <f t="shared" si="0"/>
        <v>PASS</v>
      </c>
    </row>
    <row r="59" spans="2:14" x14ac:dyDescent="0.2">
      <c r="B59" s="135" t="s">
        <v>172</v>
      </c>
      <c r="C59" s="52">
        <v>89</v>
      </c>
      <c r="D59" s="52">
        <v>96</v>
      </c>
      <c r="E59" s="52">
        <v>44.5</v>
      </c>
      <c r="F59" s="52">
        <v>28</v>
      </c>
      <c r="G59" s="52">
        <v>48</v>
      </c>
      <c r="H59" s="52">
        <v>56</v>
      </c>
      <c r="I59" s="52">
        <v>46.56</v>
      </c>
      <c r="J59" s="52">
        <v>86.33</v>
      </c>
      <c r="K59" s="52">
        <v>82.56</v>
      </c>
      <c r="L59" s="136">
        <v>576.95000000000005</v>
      </c>
      <c r="M59" s="137" t="str">
        <f>VLOOKUP(L59:L151,'[3]Grade Table'!$B$5:$C$12,2)</f>
        <v>B-</v>
      </c>
      <c r="N59" s="138" t="str">
        <f t="shared" si="0"/>
        <v>PASS</v>
      </c>
    </row>
    <row r="60" spans="2:14" x14ac:dyDescent="0.2">
      <c r="B60" s="135" t="s">
        <v>173</v>
      </c>
      <c r="C60" s="52">
        <v>92</v>
      </c>
      <c r="D60" s="52">
        <v>74</v>
      </c>
      <c r="E60" s="52">
        <v>46</v>
      </c>
      <c r="F60" s="52">
        <v>46.5</v>
      </c>
      <c r="G60" s="52">
        <v>37</v>
      </c>
      <c r="H60" s="52">
        <v>93</v>
      </c>
      <c r="I60" s="52">
        <v>35.89</v>
      </c>
      <c r="J60" s="52">
        <v>89.24</v>
      </c>
      <c r="K60" s="52">
        <v>63.64</v>
      </c>
      <c r="L60" s="136">
        <v>577.27</v>
      </c>
      <c r="M60" s="137" t="str">
        <f>VLOOKUP(L60:L152,'[3]Grade Table'!$B$5:$C$12,2)</f>
        <v>B-</v>
      </c>
      <c r="N60" s="138" t="str">
        <f t="shared" si="0"/>
        <v>PASS</v>
      </c>
    </row>
    <row r="61" spans="2:14" x14ac:dyDescent="0.2">
      <c r="B61" s="135" t="s">
        <v>174</v>
      </c>
      <c r="C61" s="52">
        <v>74</v>
      </c>
      <c r="D61" s="52">
        <v>100</v>
      </c>
      <c r="E61" s="52">
        <v>37</v>
      </c>
      <c r="F61" s="52">
        <v>37.5</v>
      </c>
      <c r="G61" s="52">
        <v>50</v>
      </c>
      <c r="H61" s="52">
        <v>75</v>
      </c>
      <c r="I61" s="52">
        <v>48.5</v>
      </c>
      <c r="J61" s="52">
        <v>71.78</v>
      </c>
      <c r="K61" s="52">
        <v>86</v>
      </c>
      <c r="L61" s="136">
        <v>579.78</v>
      </c>
      <c r="M61" s="137" t="str">
        <f>VLOOKUP(L61:L153,'[3]Grade Table'!$B$5:$C$12,2)</f>
        <v>B-</v>
      </c>
      <c r="N61" s="138" t="str">
        <f t="shared" si="0"/>
        <v>PASS</v>
      </c>
    </row>
    <row r="62" spans="2:14" x14ac:dyDescent="0.2">
      <c r="B62" s="135" t="s">
        <v>175</v>
      </c>
      <c r="C62" s="52">
        <v>98</v>
      </c>
      <c r="D62" s="52">
        <v>76</v>
      </c>
      <c r="E62" s="52">
        <v>49</v>
      </c>
      <c r="F62" s="52">
        <v>41</v>
      </c>
      <c r="G62" s="52">
        <v>38</v>
      </c>
      <c r="H62" s="52">
        <v>82</v>
      </c>
      <c r="I62" s="52">
        <v>36.86</v>
      </c>
      <c r="J62" s="52">
        <v>95.06</v>
      </c>
      <c r="K62" s="52">
        <v>65.36</v>
      </c>
      <c r="L62" s="136">
        <v>581.28</v>
      </c>
      <c r="M62" s="137" t="str">
        <f>VLOOKUP(L62:L154,'[3]Grade Table'!$B$5:$C$12,2)</f>
        <v>B-</v>
      </c>
      <c r="N62" s="138" t="str">
        <f t="shared" si="0"/>
        <v>PASS</v>
      </c>
    </row>
    <row r="63" spans="2:14" x14ac:dyDescent="0.2">
      <c r="B63" s="135" t="s">
        <v>176</v>
      </c>
      <c r="C63" s="52">
        <v>100</v>
      </c>
      <c r="D63" s="52">
        <v>65</v>
      </c>
      <c r="E63" s="52">
        <v>50</v>
      </c>
      <c r="F63" s="52">
        <v>50</v>
      </c>
      <c r="G63" s="52">
        <v>32.5</v>
      </c>
      <c r="H63" s="52">
        <v>100</v>
      </c>
      <c r="I63" s="52">
        <v>31.524999999999999</v>
      </c>
      <c r="J63" s="52">
        <v>97</v>
      </c>
      <c r="K63" s="52">
        <v>55.9</v>
      </c>
      <c r="L63" s="136">
        <v>581.92499999999995</v>
      </c>
      <c r="M63" s="137" t="str">
        <f>VLOOKUP(L63:L155,'[3]Grade Table'!$B$5:$C$12,2)</f>
        <v>B-</v>
      </c>
      <c r="N63" s="138" t="str">
        <f t="shared" si="0"/>
        <v>PASS</v>
      </c>
    </row>
    <row r="64" spans="2:14" x14ac:dyDescent="0.2">
      <c r="B64" s="135" t="s">
        <v>177</v>
      </c>
      <c r="C64" s="52">
        <v>100</v>
      </c>
      <c r="D64" s="52">
        <v>67</v>
      </c>
      <c r="E64" s="52">
        <v>50</v>
      </c>
      <c r="F64" s="52">
        <v>49</v>
      </c>
      <c r="G64" s="52">
        <v>33.5</v>
      </c>
      <c r="H64" s="52">
        <v>98</v>
      </c>
      <c r="I64" s="52">
        <v>32.494999999999997</v>
      </c>
      <c r="J64" s="52">
        <v>97</v>
      </c>
      <c r="K64" s="52">
        <v>57.62</v>
      </c>
      <c r="L64" s="136">
        <v>584.61500000000001</v>
      </c>
      <c r="M64" s="137" t="str">
        <f>VLOOKUP(L64:L156,'[3]Grade Table'!$B$5:$C$12,2)</f>
        <v>B-</v>
      </c>
      <c r="N64" s="138" t="str">
        <f t="shared" si="0"/>
        <v>PASS</v>
      </c>
    </row>
    <row r="65" spans="2:14" x14ac:dyDescent="0.2">
      <c r="B65" s="135" t="s">
        <v>178</v>
      </c>
      <c r="C65" s="52">
        <v>100</v>
      </c>
      <c r="D65" s="52">
        <v>67</v>
      </c>
      <c r="E65" s="52">
        <v>50</v>
      </c>
      <c r="F65" s="52">
        <v>50</v>
      </c>
      <c r="G65" s="52">
        <v>33.5</v>
      </c>
      <c r="H65" s="52">
        <v>100</v>
      </c>
      <c r="I65" s="52">
        <v>32.494999999999997</v>
      </c>
      <c r="J65" s="52">
        <v>97</v>
      </c>
      <c r="K65" s="52">
        <v>57.62</v>
      </c>
      <c r="L65" s="136">
        <v>587.61500000000001</v>
      </c>
      <c r="M65" s="137" t="str">
        <f>VLOOKUP(L65:L157,'[3]Grade Table'!$B$5:$C$12,2)</f>
        <v>B-</v>
      </c>
      <c r="N65" s="138" t="str">
        <f t="shared" si="0"/>
        <v>PASS</v>
      </c>
    </row>
    <row r="66" spans="2:14" x14ac:dyDescent="0.2">
      <c r="B66" s="135" t="s">
        <v>179</v>
      </c>
      <c r="C66" s="52">
        <v>100</v>
      </c>
      <c r="D66" s="52">
        <v>67</v>
      </c>
      <c r="E66" s="52">
        <v>50</v>
      </c>
      <c r="F66" s="52">
        <v>50</v>
      </c>
      <c r="G66" s="52">
        <v>33.5</v>
      </c>
      <c r="H66" s="52">
        <v>100</v>
      </c>
      <c r="I66" s="52">
        <v>32.494999999999997</v>
      </c>
      <c r="J66" s="52">
        <v>97</v>
      </c>
      <c r="K66" s="52">
        <v>57.62</v>
      </c>
      <c r="L66" s="136">
        <v>587.61500000000001</v>
      </c>
      <c r="M66" s="137" t="str">
        <f>VLOOKUP(L66:L158,'[3]Grade Table'!$B$5:$C$12,2)</f>
        <v>B-</v>
      </c>
      <c r="N66" s="138" t="str">
        <f t="shared" si="0"/>
        <v>PASS</v>
      </c>
    </row>
    <row r="67" spans="2:14" x14ac:dyDescent="0.2">
      <c r="B67" s="135" t="s">
        <v>180</v>
      </c>
      <c r="C67" s="52">
        <v>98</v>
      </c>
      <c r="D67" s="52">
        <v>83</v>
      </c>
      <c r="E67" s="52">
        <v>49</v>
      </c>
      <c r="F67" s="52">
        <v>38.5</v>
      </c>
      <c r="G67" s="52">
        <v>41.5</v>
      </c>
      <c r="H67" s="52">
        <v>77</v>
      </c>
      <c r="I67" s="52">
        <v>40.255000000000003</v>
      </c>
      <c r="J67" s="52">
        <v>95.06</v>
      </c>
      <c r="K67" s="52">
        <v>71.38</v>
      </c>
      <c r="L67" s="136">
        <v>593.69500000000005</v>
      </c>
      <c r="M67" s="137" t="str">
        <f>VLOOKUP(L67:L159,'[3]Grade Table'!$B$5:$C$12,2)</f>
        <v>B-</v>
      </c>
      <c r="N67" s="138" t="str">
        <f t="shared" si="0"/>
        <v>PASS</v>
      </c>
    </row>
    <row r="68" spans="2:14" x14ac:dyDescent="0.2">
      <c r="B68" s="135" t="s">
        <v>181</v>
      </c>
      <c r="C68" s="52">
        <v>87</v>
      </c>
      <c r="D68" s="52">
        <v>98</v>
      </c>
      <c r="E68" s="52">
        <v>43.5</v>
      </c>
      <c r="F68" s="52">
        <v>33.5</v>
      </c>
      <c r="G68" s="52">
        <v>49</v>
      </c>
      <c r="H68" s="52">
        <v>67</v>
      </c>
      <c r="I68" s="52">
        <v>47.53</v>
      </c>
      <c r="J68" s="52">
        <v>84.39</v>
      </c>
      <c r="K68" s="52">
        <v>84.28</v>
      </c>
      <c r="L68" s="136">
        <v>594.20000000000005</v>
      </c>
      <c r="M68" s="137" t="str">
        <f>VLOOKUP(L68:L160,'[3]Grade Table'!$B$5:$C$12,2)</f>
        <v>B-</v>
      </c>
      <c r="N68" s="138" t="str">
        <f t="shared" si="0"/>
        <v>PASS</v>
      </c>
    </row>
    <row r="69" spans="2:14" x14ac:dyDescent="0.2">
      <c r="B69" s="135" t="s">
        <v>182</v>
      </c>
      <c r="C69" s="52">
        <v>75</v>
      </c>
      <c r="D69" s="52">
        <v>99</v>
      </c>
      <c r="E69" s="52">
        <v>37.5</v>
      </c>
      <c r="F69" s="52">
        <v>43.5</v>
      </c>
      <c r="G69" s="52">
        <v>49.5</v>
      </c>
      <c r="H69" s="52">
        <v>87</v>
      </c>
      <c r="I69" s="52">
        <v>48.015000000000001</v>
      </c>
      <c r="J69" s="52">
        <v>72.75</v>
      </c>
      <c r="K69" s="52">
        <v>85.14</v>
      </c>
      <c r="L69" s="136">
        <v>597.40499999999997</v>
      </c>
      <c r="M69" s="137" t="str">
        <f>VLOOKUP(L69:L161,'[3]Grade Table'!$B$5:$C$12,2)</f>
        <v>B-</v>
      </c>
      <c r="N69" s="138" t="str">
        <f t="shared" ref="N69:N97" si="1">IF(M69 &gt; "C-", "FAIL", "PASS")</f>
        <v>PASS</v>
      </c>
    </row>
    <row r="70" spans="2:14" x14ac:dyDescent="0.2">
      <c r="B70" s="135" t="s">
        <v>183</v>
      </c>
      <c r="C70" s="52">
        <v>74</v>
      </c>
      <c r="D70" s="52">
        <v>100</v>
      </c>
      <c r="E70" s="52">
        <v>37</v>
      </c>
      <c r="F70" s="52">
        <v>44</v>
      </c>
      <c r="G70" s="52">
        <v>50</v>
      </c>
      <c r="H70" s="52">
        <v>88</v>
      </c>
      <c r="I70" s="52">
        <v>48.5</v>
      </c>
      <c r="J70" s="52">
        <v>71.78</v>
      </c>
      <c r="K70" s="52">
        <v>86</v>
      </c>
      <c r="L70" s="136">
        <v>599.28</v>
      </c>
      <c r="M70" s="137" t="str">
        <f>VLOOKUP(L70:L162,'[3]Grade Table'!$B$5:$C$12,2)</f>
        <v>B-</v>
      </c>
      <c r="N70" s="138" t="str">
        <f t="shared" si="1"/>
        <v>PASS</v>
      </c>
    </row>
    <row r="71" spans="2:14" x14ac:dyDescent="0.2">
      <c r="B71" s="135" t="s">
        <v>184</v>
      </c>
      <c r="C71" s="52">
        <v>76</v>
      </c>
      <c r="D71" s="52">
        <v>100</v>
      </c>
      <c r="E71" s="52">
        <v>38</v>
      </c>
      <c r="F71" s="52">
        <v>43.5</v>
      </c>
      <c r="G71" s="52">
        <v>50</v>
      </c>
      <c r="H71" s="52">
        <v>87</v>
      </c>
      <c r="I71" s="52">
        <v>48.5</v>
      </c>
      <c r="J71" s="52">
        <v>73.72</v>
      </c>
      <c r="K71" s="52">
        <v>86</v>
      </c>
      <c r="L71" s="136">
        <v>602.72</v>
      </c>
      <c r="M71" s="137" t="str">
        <f>VLOOKUP(L71:L163,'[3]Grade Table'!$B$5:$C$12,2)</f>
        <v>B</v>
      </c>
      <c r="N71" s="138" t="str">
        <f t="shared" si="1"/>
        <v>PASS</v>
      </c>
    </row>
    <row r="72" spans="2:14" x14ac:dyDescent="0.2">
      <c r="B72" s="135" t="s">
        <v>185</v>
      </c>
      <c r="C72" s="52">
        <v>75</v>
      </c>
      <c r="D72" s="52">
        <v>100</v>
      </c>
      <c r="E72" s="52">
        <v>37.5</v>
      </c>
      <c r="F72" s="52">
        <v>44.5</v>
      </c>
      <c r="G72" s="52">
        <v>50</v>
      </c>
      <c r="H72" s="52">
        <v>89</v>
      </c>
      <c r="I72" s="52">
        <v>48.5</v>
      </c>
      <c r="J72" s="52">
        <v>72.75</v>
      </c>
      <c r="K72" s="52">
        <v>86</v>
      </c>
      <c r="L72" s="136">
        <v>603.25</v>
      </c>
      <c r="M72" s="137" t="str">
        <f>VLOOKUP(L72:L164,'[3]Grade Table'!$B$5:$C$12,2)</f>
        <v>B</v>
      </c>
      <c r="N72" s="138" t="str">
        <f t="shared" si="1"/>
        <v>PASS</v>
      </c>
    </row>
    <row r="73" spans="2:14" x14ac:dyDescent="0.2">
      <c r="B73" s="135" t="s">
        <v>186</v>
      </c>
      <c r="C73" s="52">
        <v>74</v>
      </c>
      <c r="D73" s="52">
        <v>99</v>
      </c>
      <c r="E73" s="52">
        <v>37</v>
      </c>
      <c r="F73" s="52">
        <v>47</v>
      </c>
      <c r="G73" s="52">
        <v>49.5</v>
      </c>
      <c r="H73" s="52">
        <v>94</v>
      </c>
      <c r="I73" s="52">
        <v>48.015000000000001</v>
      </c>
      <c r="J73" s="52">
        <v>71.78</v>
      </c>
      <c r="K73" s="52">
        <v>85.14</v>
      </c>
      <c r="L73" s="136">
        <v>605.43499999999995</v>
      </c>
      <c r="M73" s="137" t="str">
        <f>VLOOKUP(L73:L165,'[3]Grade Table'!$B$5:$C$12,2)</f>
        <v>B</v>
      </c>
      <c r="N73" s="138" t="str">
        <f t="shared" si="1"/>
        <v>PASS</v>
      </c>
    </row>
    <row r="74" spans="2:14" x14ac:dyDescent="0.2">
      <c r="B74" s="135" t="s">
        <v>187</v>
      </c>
      <c r="C74" s="52">
        <v>85</v>
      </c>
      <c r="D74" s="52">
        <v>100</v>
      </c>
      <c r="E74" s="52">
        <v>42.5</v>
      </c>
      <c r="F74" s="52">
        <v>37</v>
      </c>
      <c r="G74" s="52">
        <v>50</v>
      </c>
      <c r="H74" s="52">
        <v>74</v>
      </c>
      <c r="I74" s="52">
        <v>48.5</v>
      </c>
      <c r="J74" s="52">
        <v>82.45</v>
      </c>
      <c r="K74" s="52">
        <v>86</v>
      </c>
      <c r="L74" s="136">
        <v>605.45000000000005</v>
      </c>
      <c r="M74" s="137" t="str">
        <f>VLOOKUP(L74:L166,'[3]Grade Table'!$B$5:$C$12,2)</f>
        <v>B</v>
      </c>
      <c r="N74" s="138" t="str">
        <f t="shared" si="1"/>
        <v>PASS</v>
      </c>
    </row>
    <row r="75" spans="2:14" x14ac:dyDescent="0.2">
      <c r="B75" s="135" t="s">
        <v>188</v>
      </c>
      <c r="C75" s="52">
        <v>89</v>
      </c>
      <c r="D75" s="52">
        <v>90</v>
      </c>
      <c r="E75" s="52">
        <v>44.5</v>
      </c>
      <c r="F75" s="52">
        <v>43.5</v>
      </c>
      <c r="G75" s="52">
        <v>45</v>
      </c>
      <c r="H75" s="52">
        <v>87</v>
      </c>
      <c r="I75" s="52">
        <v>43.65</v>
      </c>
      <c r="J75" s="52">
        <v>86.33</v>
      </c>
      <c r="K75" s="52">
        <v>77.400000000000006</v>
      </c>
      <c r="L75" s="136">
        <v>606.38</v>
      </c>
      <c r="M75" s="137" t="str">
        <f>VLOOKUP(L75:L167,'[3]Grade Table'!$B$5:$C$12,2)</f>
        <v>B</v>
      </c>
      <c r="N75" s="138" t="str">
        <f t="shared" si="1"/>
        <v>PASS</v>
      </c>
    </row>
    <row r="76" spans="2:14" x14ac:dyDescent="0.2">
      <c r="B76" s="135" t="s">
        <v>189</v>
      </c>
      <c r="C76" s="52">
        <v>78</v>
      </c>
      <c r="D76" s="52">
        <v>98</v>
      </c>
      <c r="E76" s="52">
        <v>39</v>
      </c>
      <c r="F76" s="52">
        <v>45</v>
      </c>
      <c r="G76" s="52">
        <v>49</v>
      </c>
      <c r="H76" s="52">
        <v>90</v>
      </c>
      <c r="I76" s="52">
        <v>47.53</v>
      </c>
      <c r="J76" s="52">
        <v>75.66</v>
      </c>
      <c r="K76" s="52">
        <v>84.28</v>
      </c>
      <c r="L76" s="136">
        <v>606.47</v>
      </c>
      <c r="M76" s="137" t="str">
        <f>VLOOKUP(L76:L168,'[3]Grade Table'!$B$5:$C$12,2)</f>
        <v>B</v>
      </c>
      <c r="N76" s="138" t="str">
        <f t="shared" si="1"/>
        <v>PASS</v>
      </c>
    </row>
    <row r="77" spans="2:14" x14ac:dyDescent="0.2">
      <c r="B77" s="135" t="s">
        <v>190</v>
      </c>
      <c r="C77" s="52">
        <v>78</v>
      </c>
      <c r="D77" s="52">
        <v>94</v>
      </c>
      <c r="E77" s="52">
        <v>39</v>
      </c>
      <c r="F77" s="52">
        <v>49.5</v>
      </c>
      <c r="G77" s="52">
        <v>47</v>
      </c>
      <c r="H77" s="52">
        <v>99</v>
      </c>
      <c r="I77" s="52">
        <v>45.59</v>
      </c>
      <c r="J77" s="52">
        <v>75.66</v>
      </c>
      <c r="K77" s="52">
        <v>80.84</v>
      </c>
      <c r="L77" s="136">
        <v>608.59</v>
      </c>
      <c r="M77" s="137" t="str">
        <f>VLOOKUP(L77:L169,'[3]Grade Table'!$B$5:$C$12,2)</f>
        <v>B</v>
      </c>
      <c r="N77" s="138" t="str">
        <f t="shared" si="1"/>
        <v>PASS</v>
      </c>
    </row>
    <row r="78" spans="2:14" x14ac:dyDescent="0.2">
      <c r="B78" s="135" t="s">
        <v>191</v>
      </c>
      <c r="C78" s="52">
        <v>100</v>
      </c>
      <c r="D78" s="52">
        <v>77</v>
      </c>
      <c r="E78" s="52">
        <v>50</v>
      </c>
      <c r="F78" s="52">
        <v>48</v>
      </c>
      <c r="G78" s="52">
        <v>38.5</v>
      </c>
      <c r="H78" s="52">
        <v>96</v>
      </c>
      <c r="I78" s="52">
        <v>37.344999999999999</v>
      </c>
      <c r="J78" s="52">
        <v>97</v>
      </c>
      <c r="K78" s="52">
        <v>66.22</v>
      </c>
      <c r="L78" s="136">
        <v>610.06500000000005</v>
      </c>
      <c r="M78" s="137" t="str">
        <f>VLOOKUP(L78:L170,'[3]Grade Table'!$B$5:$C$12,2)</f>
        <v>B</v>
      </c>
      <c r="N78" s="138" t="str">
        <f t="shared" si="1"/>
        <v>PASS</v>
      </c>
    </row>
    <row r="79" spans="2:14" x14ac:dyDescent="0.2">
      <c r="B79" s="135" t="s">
        <v>192</v>
      </c>
      <c r="C79" s="52">
        <v>100</v>
      </c>
      <c r="D79" s="52">
        <v>77</v>
      </c>
      <c r="E79" s="52">
        <v>50</v>
      </c>
      <c r="F79" s="52">
        <v>50</v>
      </c>
      <c r="G79" s="52">
        <v>38.5</v>
      </c>
      <c r="H79" s="52">
        <v>100</v>
      </c>
      <c r="I79" s="52">
        <v>37.344999999999999</v>
      </c>
      <c r="J79" s="52">
        <v>97</v>
      </c>
      <c r="K79" s="52">
        <v>66.22</v>
      </c>
      <c r="L79" s="136">
        <v>616.06500000000005</v>
      </c>
      <c r="M79" s="137" t="str">
        <f>VLOOKUP(L79:L171,'[3]Grade Table'!$B$5:$C$12,2)</f>
        <v>B</v>
      </c>
      <c r="N79" s="138" t="str">
        <f t="shared" si="1"/>
        <v>PASS</v>
      </c>
    </row>
    <row r="80" spans="2:14" x14ac:dyDescent="0.2">
      <c r="B80" s="135" t="s">
        <v>193</v>
      </c>
      <c r="C80" s="52">
        <v>83</v>
      </c>
      <c r="D80" s="52">
        <v>100</v>
      </c>
      <c r="E80" s="52">
        <v>41.5</v>
      </c>
      <c r="F80" s="52">
        <v>42.5</v>
      </c>
      <c r="G80" s="52">
        <v>50</v>
      </c>
      <c r="H80" s="52">
        <v>85</v>
      </c>
      <c r="I80" s="52">
        <v>48.5</v>
      </c>
      <c r="J80" s="52">
        <v>80.510000000000005</v>
      </c>
      <c r="K80" s="52">
        <v>86</v>
      </c>
      <c r="L80" s="136">
        <v>617.01</v>
      </c>
      <c r="M80" s="137" t="str">
        <f>VLOOKUP(L80:L172,'[3]Grade Table'!$B$5:$C$12,2)</f>
        <v>B</v>
      </c>
      <c r="N80" s="138" t="str">
        <f t="shared" si="1"/>
        <v>PASS</v>
      </c>
    </row>
    <row r="81" spans="2:14" x14ac:dyDescent="0.2">
      <c r="B81" s="135" t="s">
        <v>194</v>
      </c>
      <c r="C81" s="52">
        <v>89</v>
      </c>
      <c r="D81" s="52">
        <v>100</v>
      </c>
      <c r="E81" s="52">
        <v>44.5</v>
      </c>
      <c r="F81" s="52">
        <v>39</v>
      </c>
      <c r="G81" s="52">
        <v>50</v>
      </c>
      <c r="H81" s="52">
        <v>78</v>
      </c>
      <c r="I81" s="52">
        <v>48.5</v>
      </c>
      <c r="J81" s="52">
        <v>86.33</v>
      </c>
      <c r="K81" s="52">
        <v>86</v>
      </c>
      <c r="L81" s="136">
        <v>621.33000000000004</v>
      </c>
      <c r="M81" s="137" t="str">
        <f>VLOOKUP(L81:L173,'[3]Grade Table'!$B$5:$C$12,2)</f>
        <v>B</v>
      </c>
      <c r="N81" s="138" t="str">
        <f t="shared" si="1"/>
        <v>PASS</v>
      </c>
    </row>
    <row r="82" spans="2:14" x14ac:dyDescent="0.2">
      <c r="B82" s="135" t="s">
        <v>195</v>
      </c>
      <c r="C82" s="52">
        <v>99</v>
      </c>
      <c r="D82" s="52">
        <v>87</v>
      </c>
      <c r="E82" s="52">
        <v>49.5</v>
      </c>
      <c r="F82" s="52">
        <v>43.5</v>
      </c>
      <c r="G82" s="52">
        <v>43.5</v>
      </c>
      <c r="H82" s="52">
        <v>87</v>
      </c>
      <c r="I82" s="52">
        <v>42.195</v>
      </c>
      <c r="J82" s="52">
        <v>96.03</v>
      </c>
      <c r="K82" s="52">
        <v>74.819999999999993</v>
      </c>
      <c r="L82" s="136">
        <v>622.54499999999996</v>
      </c>
      <c r="M82" s="137" t="str">
        <f>VLOOKUP(L82:L174,'[3]Grade Table'!$B$5:$C$12,2)</f>
        <v>B</v>
      </c>
      <c r="N82" s="138" t="str">
        <f t="shared" si="1"/>
        <v>PASS</v>
      </c>
    </row>
    <row r="83" spans="2:14" x14ac:dyDescent="0.2">
      <c r="B83" s="135" t="s">
        <v>196</v>
      </c>
      <c r="C83" s="52">
        <v>98</v>
      </c>
      <c r="D83" s="52">
        <v>100</v>
      </c>
      <c r="E83" s="52">
        <v>49</v>
      </c>
      <c r="F83" s="52">
        <v>32</v>
      </c>
      <c r="G83" s="52">
        <v>50</v>
      </c>
      <c r="H83" s="52">
        <v>64</v>
      </c>
      <c r="I83" s="52">
        <v>48.5</v>
      </c>
      <c r="J83" s="52">
        <v>95.06</v>
      </c>
      <c r="K83" s="52">
        <v>86</v>
      </c>
      <c r="L83" s="136">
        <v>622.55999999999995</v>
      </c>
      <c r="M83" s="137" t="str">
        <f>VLOOKUP(L83:L175,'[3]Grade Table'!$B$5:$C$12,2)</f>
        <v>B</v>
      </c>
      <c r="N83" s="138" t="str">
        <f t="shared" si="1"/>
        <v>PASS</v>
      </c>
    </row>
    <row r="84" spans="2:14" x14ac:dyDescent="0.2">
      <c r="B84" s="135" t="s">
        <v>197</v>
      </c>
      <c r="C84" s="52">
        <v>88</v>
      </c>
      <c r="D84" s="52">
        <v>100</v>
      </c>
      <c r="E84" s="52">
        <v>44</v>
      </c>
      <c r="F84" s="52">
        <v>43.5</v>
      </c>
      <c r="G84" s="52">
        <v>50</v>
      </c>
      <c r="H84" s="52">
        <v>87</v>
      </c>
      <c r="I84" s="52">
        <v>48.5</v>
      </c>
      <c r="J84" s="52">
        <v>85.36</v>
      </c>
      <c r="K84" s="52">
        <v>86</v>
      </c>
      <c r="L84" s="136">
        <v>632.36</v>
      </c>
      <c r="M84" s="137" t="str">
        <f>VLOOKUP(L84:L176,'[3]Grade Table'!$B$5:$C$12,2)</f>
        <v>B</v>
      </c>
      <c r="N84" s="138" t="str">
        <f t="shared" si="1"/>
        <v>PASS</v>
      </c>
    </row>
    <row r="85" spans="2:14" x14ac:dyDescent="0.2">
      <c r="B85" s="135" t="s">
        <v>198</v>
      </c>
      <c r="C85" s="52">
        <v>87</v>
      </c>
      <c r="D85" s="52">
        <v>98</v>
      </c>
      <c r="E85" s="52">
        <v>43.5</v>
      </c>
      <c r="F85" s="52">
        <v>48</v>
      </c>
      <c r="G85" s="52">
        <v>49</v>
      </c>
      <c r="H85" s="52">
        <v>96</v>
      </c>
      <c r="I85" s="52">
        <v>47.53</v>
      </c>
      <c r="J85" s="52">
        <v>84.39</v>
      </c>
      <c r="K85" s="52">
        <v>84.28</v>
      </c>
      <c r="L85" s="136">
        <v>637.70000000000005</v>
      </c>
      <c r="M85" s="137" t="str">
        <f>VLOOKUP(L85:L177,'[3]Grade Table'!$B$5:$C$12,2)</f>
        <v>A-</v>
      </c>
      <c r="N85" s="138" t="str">
        <f t="shared" si="1"/>
        <v>PASS</v>
      </c>
    </row>
    <row r="86" spans="2:14" x14ac:dyDescent="0.2">
      <c r="B86" s="135" t="s">
        <v>199</v>
      </c>
      <c r="C86" s="52">
        <v>99</v>
      </c>
      <c r="D86" s="52">
        <v>98</v>
      </c>
      <c r="E86" s="52">
        <v>49.5</v>
      </c>
      <c r="F86" s="52">
        <v>38.5</v>
      </c>
      <c r="G86" s="52">
        <v>49</v>
      </c>
      <c r="H86" s="52">
        <v>77</v>
      </c>
      <c r="I86" s="52">
        <v>47.53</v>
      </c>
      <c r="J86" s="52">
        <v>96.03</v>
      </c>
      <c r="K86" s="52">
        <v>84.28</v>
      </c>
      <c r="L86" s="136">
        <v>638.84</v>
      </c>
      <c r="M86" s="137" t="str">
        <f>VLOOKUP(L86:L178,'[3]Grade Table'!$B$5:$C$12,2)</f>
        <v>A-</v>
      </c>
      <c r="N86" s="138" t="str">
        <f t="shared" si="1"/>
        <v>PASS</v>
      </c>
    </row>
    <row r="87" spans="2:14" x14ac:dyDescent="0.2">
      <c r="B87" s="135" t="s">
        <v>200</v>
      </c>
      <c r="C87" s="52">
        <v>98</v>
      </c>
      <c r="D87" s="52">
        <v>89</v>
      </c>
      <c r="E87" s="52">
        <v>49</v>
      </c>
      <c r="F87" s="52">
        <v>49.5</v>
      </c>
      <c r="G87" s="52">
        <v>44.5</v>
      </c>
      <c r="H87" s="52">
        <v>99</v>
      </c>
      <c r="I87" s="52">
        <v>43.164999999999999</v>
      </c>
      <c r="J87" s="52">
        <v>95.06</v>
      </c>
      <c r="K87" s="52">
        <v>76.540000000000006</v>
      </c>
      <c r="L87" s="136">
        <v>643.76499999999999</v>
      </c>
      <c r="M87" s="137" t="str">
        <f>VLOOKUP(L87:L179,'[3]Grade Table'!$B$5:$C$12,2)</f>
        <v>A-</v>
      </c>
      <c r="N87" s="138" t="str">
        <f t="shared" si="1"/>
        <v>PASS</v>
      </c>
    </row>
    <row r="88" spans="2:14" x14ac:dyDescent="0.2">
      <c r="B88" s="135" t="s">
        <v>201</v>
      </c>
      <c r="C88" s="52">
        <v>100</v>
      </c>
      <c r="D88" s="52">
        <v>87</v>
      </c>
      <c r="E88" s="52">
        <v>50</v>
      </c>
      <c r="F88" s="52">
        <v>50</v>
      </c>
      <c r="G88" s="52">
        <v>43.5</v>
      </c>
      <c r="H88" s="52">
        <v>100</v>
      </c>
      <c r="I88" s="52">
        <v>42.195</v>
      </c>
      <c r="J88" s="52">
        <v>97</v>
      </c>
      <c r="K88" s="52">
        <v>74.819999999999993</v>
      </c>
      <c r="L88" s="136">
        <v>644.51499999999999</v>
      </c>
      <c r="M88" s="137" t="str">
        <f>VLOOKUP(L88:L180,'[3]Grade Table'!$B$5:$C$12,2)</f>
        <v>A-</v>
      </c>
      <c r="N88" s="138" t="str">
        <f t="shared" si="1"/>
        <v>PASS</v>
      </c>
    </row>
    <row r="89" spans="2:14" x14ac:dyDescent="0.2">
      <c r="B89" s="135" t="s">
        <v>202</v>
      </c>
      <c r="C89" s="52">
        <v>100</v>
      </c>
      <c r="D89" s="52">
        <v>87</v>
      </c>
      <c r="E89" s="52">
        <v>50</v>
      </c>
      <c r="F89" s="52">
        <v>50</v>
      </c>
      <c r="G89" s="52">
        <v>43.5</v>
      </c>
      <c r="H89" s="52">
        <v>100</v>
      </c>
      <c r="I89" s="52">
        <v>42.195</v>
      </c>
      <c r="J89" s="52">
        <v>97</v>
      </c>
      <c r="K89" s="52">
        <v>74.819999999999993</v>
      </c>
      <c r="L89" s="136">
        <v>644.51499999999999</v>
      </c>
      <c r="M89" s="137" t="str">
        <f>VLOOKUP(L89:L181,'[3]Grade Table'!$B$5:$C$12,2)</f>
        <v>A-</v>
      </c>
      <c r="N89" s="138" t="str">
        <f t="shared" si="1"/>
        <v>PASS</v>
      </c>
    </row>
    <row r="90" spans="2:14" x14ac:dyDescent="0.2">
      <c r="B90" s="135" t="s">
        <v>203</v>
      </c>
      <c r="C90" s="52">
        <v>87</v>
      </c>
      <c r="D90" s="52">
        <v>100</v>
      </c>
      <c r="E90" s="52">
        <v>43.5</v>
      </c>
      <c r="F90" s="52">
        <v>49</v>
      </c>
      <c r="G90" s="52">
        <v>50</v>
      </c>
      <c r="H90" s="52">
        <v>98</v>
      </c>
      <c r="I90" s="52">
        <v>48.5</v>
      </c>
      <c r="J90" s="52">
        <v>84.39</v>
      </c>
      <c r="K90" s="52">
        <v>86</v>
      </c>
      <c r="L90" s="136">
        <v>646.39</v>
      </c>
      <c r="M90" s="137" t="str">
        <f>VLOOKUP(L90:L182,'[3]Grade Table'!$B$5:$C$12,2)</f>
        <v>A-</v>
      </c>
      <c r="N90" s="138" t="str">
        <f t="shared" si="1"/>
        <v>PASS</v>
      </c>
    </row>
    <row r="91" spans="2:14" x14ac:dyDescent="0.2">
      <c r="B91" s="135" t="s">
        <v>204</v>
      </c>
      <c r="C91" s="52">
        <v>89</v>
      </c>
      <c r="D91" s="52">
        <v>99</v>
      </c>
      <c r="E91" s="52">
        <v>44.5</v>
      </c>
      <c r="F91" s="52">
        <v>49</v>
      </c>
      <c r="G91" s="52">
        <v>49.5</v>
      </c>
      <c r="H91" s="52">
        <v>98</v>
      </c>
      <c r="I91" s="52">
        <v>48.015000000000001</v>
      </c>
      <c r="J91" s="52">
        <v>86.33</v>
      </c>
      <c r="K91" s="52">
        <v>85.14</v>
      </c>
      <c r="L91" s="136">
        <v>648.48500000000001</v>
      </c>
      <c r="M91" s="137" t="str">
        <f>VLOOKUP(L91:L183,'[3]Grade Table'!$B$5:$C$12,2)</f>
        <v>A-</v>
      </c>
      <c r="N91" s="138" t="str">
        <f t="shared" si="1"/>
        <v>PASS</v>
      </c>
    </row>
    <row r="92" spans="2:14" x14ac:dyDescent="0.2">
      <c r="B92" s="135" t="s">
        <v>205</v>
      </c>
      <c r="C92" s="52">
        <v>87</v>
      </c>
      <c r="D92" s="52">
        <v>100</v>
      </c>
      <c r="E92" s="52">
        <v>43.5</v>
      </c>
      <c r="F92" s="52">
        <v>50</v>
      </c>
      <c r="G92" s="52">
        <v>50</v>
      </c>
      <c r="H92" s="52">
        <v>100</v>
      </c>
      <c r="I92" s="52">
        <v>48.5</v>
      </c>
      <c r="J92" s="52">
        <v>84.39</v>
      </c>
      <c r="K92" s="52">
        <v>86</v>
      </c>
      <c r="L92" s="136">
        <v>649.39</v>
      </c>
      <c r="M92" s="137" t="str">
        <f>VLOOKUP(L92:L184,'[3]Grade Table'!$B$5:$C$12,2)</f>
        <v>A-</v>
      </c>
      <c r="N92" s="138" t="str">
        <f t="shared" si="1"/>
        <v>PASS</v>
      </c>
    </row>
    <row r="93" spans="2:14" x14ac:dyDescent="0.2">
      <c r="B93" s="135" t="s">
        <v>206</v>
      </c>
      <c r="C93" s="52">
        <v>100</v>
      </c>
      <c r="D93" s="52">
        <v>89</v>
      </c>
      <c r="E93" s="52">
        <v>50</v>
      </c>
      <c r="F93" s="52">
        <v>50</v>
      </c>
      <c r="G93" s="52">
        <v>44.5</v>
      </c>
      <c r="H93" s="52">
        <v>100</v>
      </c>
      <c r="I93" s="52">
        <v>43.164999999999999</v>
      </c>
      <c r="J93" s="52">
        <v>97</v>
      </c>
      <c r="K93" s="52">
        <v>76.540000000000006</v>
      </c>
      <c r="L93" s="136">
        <v>650.20500000000004</v>
      </c>
      <c r="M93" s="137" t="str">
        <f>VLOOKUP(L93:L185,'[3]Grade Table'!$B$5:$C$12,2)</f>
        <v>A-</v>
      </c>
      <c r="N93" s="138" t="str">
        <f t="shared" si="1"/>
        <v>PASS</v>
      </c>
    </row>
    <row r="94" spans="2:14" x14ac:dyDescent="0.2">
      <c r="B94" s="135" t="s">
        <v>207</v>
      </c>
      <c r="C94" s="52">
        <v>100</v>
      </c>
      <c r="D94" s="52">
        <v>89</v>
      </c>
      <c r="E94" s="52">
        <v>50</v>
      </c>
      <c r="F94" s="52">
        <v>50</v>
      </c>
      <c r="G94" s="52">
        <v>44.5</v>
      </c>
      <c r="H94" s="52">
        <v>100</v>
      </c>
      <c r="I94" s="52">
        <v>43.164999999999999</v>
      </c>
      <c r="J94" s="52">
        <v>97</v>
      </c>
      <c r="K94" s="52">
        <v>76.540000000000006</v>
      </c>
      <c r="L94" s="136">
        <v>650.20500000000004</v>
      </c>
      <c r="M94" s="137" t="str">
        <f>VLOOKUP(L94:L186,'[3]Grade Table'!$B$5:$C$12,2)</f>
        <v>A-</v>
      </c>
      <c r="N94" s="138" t="str">
        <f t="shared" si="1"/>
        <v>PASS</v>
      </c>
    </row>
    <row r="95" spans="2:14" x14ac:dyDescent="0.2">
      <c r="B95" s="135" t="s">
        <v>208</v>
      </c>
      <c r="C95" s="52">
        <v>100</v>
      </c>
      <c r="D95" s="52">
        <v>98</v>
      </c>
      <c r="E95" s="52">
        <v>50</v>
      </c>
      <c r="F95" s="52">
        <v>50</v>
      </c>
      <c r="G95" s="52">
        <v>49</v>
      </c>
      <c r="H95" s="52">
        <v>100</v>
      </c>
      <c r="I95" s="52">
        <v>47.53</v>
      </c>
      <c r="J95" s="52">
        <v>97</v>
      </c>
      <c r="K95" s="52">
        <v>84.28</v>
      </c>
      <c r="L95" s="136">
        <v>675.81</v>
      </c>
      <c r="M95" s="137" t="str">
        <f>VLOOKUP(L95:L187,'[3]Grade Table'!$B$5:$C$12,2)</f>
        <v>A</v>
      </c>
      <c r="N95" s="138" t="str">
        <f t="shared" si="1"/>
        <v>PASS</v>
      </c>
    </row>
    <row r="96" spans="2:14" x14ac:dyDescent="0.2">
      <c r="B96" s="135" t="s">
        <v>209</v>
      </c>
      <c r="C96" s="52">
        <v>100</v>
      </c>
      <c r="D96" s="52">
        <v>99</v>
      </c>
      <c r="E96" s="52">
        <v>50</v>
      </c>
      <c r="F96" s="52">
        <v>50</v>
      </c>
      <c r="G96" s="52">
        <v>49.5</v>
      </c>
      <c r="H96" s="52">
        <v>100</v>
      </c>
      <c r="I96" s="52">
        <v>48.015000000000001</v>
      </c>
      <c r="J96" s="52">
        <v>97</v>
      </c>
      <c r="K96" s="52">
        <v>85.14</v>
      </c>
      <c r="L96" s="136">
        <v>678.65499999999997</v>
      </c>
      <c r="M96" s="137" t="str">
        <f>VLOOKUP(L96:L188,'[3]Grade Table'!$B$5:$C$12,2)</f>
        <v>A</v>
      </c>
      <c r="N96" s="138" t="str">
        <f t="shared" si="1"/>
        <v>PASS</v>
      </c>
    </row>
    <row r="97" spans="1:14" x14ac:dyDescent="0.2">
      <c r="B97" s="135" t="s">
        <v>210</v>
      </c>
      <c r="C97" s="52">
        <v>100</v>
      </c>
      <c r="D97" s="52">
        <v>100</v>
      </c>
      <c r="E97" s="52">
        <v>50</v>
      </c>
      <c r="F97" s="52">
        <v>50</v>
      </c>
      <c r="G97" s="52">
        <v>50</v>
      </c>
      <c r="H97" s="52">
        <v>100</v>
      </c>
      <c r="I97" s="52">
        <v>48.5</v>
      </c>
      <c r="J97" s="52">
        <v>97</v>
      </c>
      <c r="K97" s="52">
        <v>86</v>
      </c>
      <c r="L97" s="136">
        <v>681.5</v>
      </c>
      <c r="M97" s="137" t="str">
        <f>VLOOKUP(L97:L189,'[3]Grade Table'!$B$5:$C$12,2)</f>
        <v>A</v>
      </c>
      <c r="N97" s="138" t="str">
        <f t="shared" si="1"/>
        <v>PASS</v>
      </c>
    </row>
    <row r="98" spans="1:14" x14ac:dyDescent="0.2">
      <c r="B98" s="139" t="s">
        <v>211</v>
      </c>
      <c r="C98" s="140">
        <f>SUM(C5:C97)</f>
        <v>7293</v>
      </c>
      <c r="D98" s="140">
        <f t="shared" ref="D98:K98" si="2">SUM(D5:D97)</f>
        <v>7293</v>
      </c>
      <c r="E98" s="140">
        <f t="shared" si="2"/>
        <v>3646.5</v>
      </c>
      <c r="F98" s="140">
        <f t="shared" si="2"/>
        <v>3646.5</v>
      </c>
      <c r="G98" s="140">
        <f t="shared" si="2"/>
        <v>3646.5</v>
      </c>
      <c r="H98" s="140">
        <f t="shared" si="2"/>
        <v>7293</v>
      </c>
      <c r="I98" s="140">
        <f t="shared" si="2"/>
        <v>3537.1050000000005</v>
      </c>
      <c r="J98" s="140">
        <f t="shared" si="2"/>
        <v>7074.21</v>
      </c>
      <c r="K98" s="140">
        <f t="shared" si="2"/>
        <v>6271.9799999999987</v>
      </c>
    </row>
    <row r="99" spans="1:14" x14ac:dyDescent="0.2">
      <c r="M99" s="141" t="s">
        <v>212</v>
      </c>
      <c r="N99" s="142">
        <f>ROWS(N5:N29)</f>
        <v>25</v>
      </c>
    </row>
    <row r="100" spans="1:14" x14ac:dyDescent="0.2">
      <c r="M100" s="143" t="s">
        <v>213</v>
      </c>
      <c r="N100" s="144">
        <f>ROWS(N30:N97)</f>
        <v>68</v>
      </c>
    </row>
    <row r="101" spans="1:14" x14ac:dyDescent="0.2">
      <c r="A101" s="83" t="s">
        <v>214</v>
      </c>
      <c r="B101" s="83"/>
      <c r="C101" s="83"/>
      <c r="D101" s="83"/>
      <c r="E101" s="83"/>
      <c r="M101" s="145" t="s">
        <v>215</v>
      </c>
      <c r="N101" s="146">
        <f>SUM(N99:N100)</f>
        <v>93</v>
      </c>
    </row>
    <row r="102" spans="1:14" x14ac:dyDescent="0.2">
      <c r="M102" s="147" t="s">
        <v>216</v>
      </c>
      <c r="N102" s="148">
        <f>N99/N101</f>
        <v>0.26881720430107525</v>
      </c>
    </row>
    <row r="103" spans="1:14" ht="12.75" customHeight="1" x14ac:dyDescent="0.2">
      <c r="M103" s="149" t="s">
        <v>217</v>
      </c>
      <c r="N103" s="150">
        <f>N100/N101</f>
        <v>0.73118279569892475</v>
      </c>
    </row>
    <row r="104" spans="1:14" ht="13.5" thickBot="1" x14ac:dyDescent="0.25"/>
    <row r="105" spans="1:14" ht="12.75" customHeight="1" x14ac:dyDescent="0.2">
      <c r="A105" s="84" t="s">
        <v>218</v>
      </c>
      <c r="B105" s="85"/>
      <c r="C105" s="85"/>
      <c r="D105" s="85"/>
      <c r="E105" s="85"/>
      <c r="F105" s="85"/>
      <c r="G105" s="85"/>
      <c r="H105" s="85"/>
      <c r="I105" s="85"/>
      <c r="J105" s="85"/>
      <c r="K105" s="85"/>
      <c r="L105" s="85"/>
      <c r="M105" s="85"/>
      <c r="N105" s="86"/>
    </row>
    <row r="106" spans="1:14" x14ac:dyDescent="0.2">
      <c r="A106" s="87"/>
      <c r="B106" s="88"/>
      <c r="C106" s="88"/>
      <c r="D106" s="88"/>
      <c r="E106" s="88"/>
      <c r="F106" s="88"/>
      <c r="G106" s="88"/>
      <c r="H106" s="88"/>
      <c r="I106" s="88"/>
      <c r="J106" s="88"/>
      <c r="K106" s="88"/>
      <c r="L106" s="88"/>
      <c r="M106" s="88"/>
      <c r="N106" s="89"/>
    </row>
    <row r="107" spans="1:14" x14ac:dyDescent="0.2">
      <c r="A107" s="87"/>
      <c r="B107" s="88"/>
      <c r="C107" s="88"/>
      <c r="D107" s="88"/>
      <c r="E107" s="88"/>
      <c r="F107" s="88"/>
      <c r="G107" s="88"/>
      <c r="H107" s="88"/>
      <c r="I107" s="88"/>
      <c r="J107" s="88"/>
      <c r="K107" s="88"/>
      <c r="L107" s="88"/>
      <c r="M107" s="88"/>
      <c r="N107" s="89"/>
    </row>
    <row r="108" spans="1:14" x14ac:dyDescent="0.2">
      <c r="A108" s="87"/>
      <c r="B108" s="88"/>
      <c r="C108" s="88"/>
      <c r="D108" s="88"/>
      <c r="E108" s="88"/>
      <c r="F108" s="88"/>
      <c r="G108" s="88"/>
      <c r="H108" s="88"/>
      <c r="I108" s="88"/>
      <c r="J108" s="88"/>
      <c r="K108" s="88"/>
      <c r="L108" s="88"/>
      <c r="M108" s="88"/>
      <c r="N108" s="89"/>
    </row>
    <row r="109" spans="1:14" x14ac:dyDescent="0.2">
      <c r="A109" s="87"/>
      <c r="B109" s="88"/>
      <c r="C109" s="88"/>
      <c r="D109" s="88"/>
      <c r="E109" s="88"/>
      <c r="F109" s="88"/>
      <c r="G109" s="88"/>
      <c r="H109" s="88"/>
      <c r="I109" s="88"/>
      <c r="J109" s="88"/>
      <c r="K109" s="88"/>
      <c r="L109" s="88"/>
      <c r="M109" s="88"/>
      <c r="N109" s="89"/>
    </row>
    <row r="110" spans="1:14" x14ac:dyDescent="0.2">
      <c r="A110" s="87"/>
      <c r="B110" s="88"/>
      <c r="C110" s="88"/>
      <c r="D110" s="88"/>
      <c r="E110" s="88"/>
      <c r="F110" s="88"/>
      <c r="G110" s="88"/>
      <c r="H110" s="88"/>
      <c r="I110" s="88"/>
      <c r="J110" s="88"/>
      <c r="K110" s="88"/>
      <c r="L110" s="88"/>
      <c r="M110" s="88"/>
      <c r="N110" s="89"/>
    </row>
    <row r="111" spans="1:14" x14ac:dyDescent="0.2">
      <c r="A111" s="87"/>
      <c r="B111" s="88"/>
      <c r="C111" s="88"/>
      <c r="D111" s="88"/>
      <c r="E111" s="88"/>
      <c r="F111" s="88"/>
      <c r="G111" s="88"/>
      <c r="H111" s="88"/>
      <c r="I111" s="88"/>
      <c r="J111" s="88"/>
      <c r="K111" s="88"/>
      <c r="L111" s="88"/>
      <c r="M111" s="88"/>
      <c r="N111" s="89"/>
    </row>
    <row r="112" spans="1:14" x14ac:dyDescent="0.2">
      <c r="A112" s="87"/>
      <c r="B112" s="88"/>
      <c r="C112" s="88"/>
      <c r="D112" s="88"/>
      <c r="E112" s="88"/>
      <c r="F112" s="88"/>
      <c r="G112" s="88"/>
      <c r="H112" s="88"/>
      <c r="I112" s="88"/>
      <c r="J112" s="88"/>
      <c r="K112" s="88"/>
      <c r="L112" s="88"/>
      <c r="M112" s="88"/>
      <c r="N112" s="89"/>
    </row>
    <row r="113" spans="1:14" x14ac:dyDescent="0.2">
      <c r="A113" s="87"/>
      <c r="B113" s="88"/>
      <c r="C113" s="88"/>
      <c r="D113" s="88"/>
      <c r="E113" s="88"/>
      <c r="F113" s="88"/>
      <c r="G113" s="88"/>
      <c r="H113" s="88"/>
      <c r="I113" s="88"/>
      <c r="J113" s="88"/>
      <c r="K113" s="88"/>
      <c r="L113" s="88"/>
      <c r="M113" s="88"/>
      <c r="N113" s="89"/>
    </row>
    <row r="114" spans="1:14" x14ac:dyDescent="0.2">
      <c r="A114" s="87"/>
      <c r="B114" s="88"/>
      <c r="C114" s="88"/>
      <c r="D114" s="88"/>
      <c r="E114" s="88"/>
      <c r="F114" s="88"/>
      <c r="G114" s="88"/>
      <c r="H114" s="88"/>
      <c r="I114" s="88"/>
      <c r="J114" s="88"/>
      <c r="K114" s="88"/>
      <c r="L114" s="88"/>
      <c r="M114" s="88"/>
      <c r="N114" s="89"/>
    </row>
    <row r="115" spans="1:14" ht="13.5" thickBot="1" x14ac:dyDescent="0.25">
      <c r="A115" s="90"/>
      <c r="B115" s="91"/>
      <c r="C115" s="91"/>
      <c r="D115" s="91"/>
      <c r="E115" s="91"/>
      <c r="F115" s="91"/>
      <c r="G115" s="91"/>
      <c r="H115" s="91"/>
      <c r="I115" s="91"/>
      <c r="J115" s="91"/>
      <c r="K115" s="91"/>
      <c r="L115" s="91"/>
      <c r="M115" s="91"/>
      <c r="N115" s="92"/>
    </row>
    <row r="116" spans="1:14" x14ac:dyDescent="0.2">
      <c r="A116" s="93"/>
      <c r="B116" s="93"/>
      <c r="C116" s="93"/>
      <c r="D116" s="93"/>
      <c r="E116" s="93"/>
      <c r="F116" s="93"/>
      <c r="G116" s="93"/>
      <c r="H116" s="93"/>
      <c r="I116" s="93"/>
      <c r="J116" s="93"/>
      <c r="K116" s="93"/>
      <c r="L116" s="93"/>
      <c r="M116" s="93"/>
      <c r="N116" s="93"/>
    </row>
    <row r="117" spans="1:14" x14ac:dyDescent="0.2">
      <c r="A117" s="93"/>
      <c r="B117" s="93"/>
      <c r="C117" s="93"/>
      <c r="D117" s="93"/>
      <c r="E117" s="93"/>
      <c r="F117" s="93"/>
      <c r="G117" s="93"/>
      <c r="H117" s="93"/>
      <c r="I117" s="93"/>
      <c r="J117" s="93"/>
      <c r="K117" s="93"/>
      <c r="L117" s="93"/>
      <c r="M117" s="93"/>
      <c r="N117" s="93"/>
    </row>
    <row r="118" spans="1:14" x14ac:dyDescent="0.2">
      <c r="A118" s="93"/>
      <c r="B118" s="93"/>
      <c r="C118" s="93"/>
      <c r="D118" s="93"/>
      <c r="E118" s="93"/>
      <c r="F118" s="93"/>
      <c r="G118" s="93"/>
      <c r="H118" s="93"/>
      <c r="I118" s="93"/>
      <c r="J118" s="93"/>
      <c r="K118" s="93"/>
      <c r="L118" s="93"/>
      <c r="M118" s="93"/>
      <c r="N118" s="93"/>
    </row>
    <row r="119" spans="1:14" x14ac:dyDescent="0.2">
      <c r="A119" s="93"/>
      <c r="B119" s="93"/>
      <c r="C119" s="93"/>
      <c r="D119" s="93"/>
      <c r="E119" s="93"/>
      <c r="F119" s="93"/>
      <c r="G119" s="93"/>
      <c r="H119" s="93"/>
      <c r="I119" s="93"/>
      <c r="J119" s="93"/>
      <c r="K119" s="93"/>
      <c r="L119" s="93"/>
      <c r="M119" s="93"/>
      <c r="N119" s="93"/>
    </row>
    <row r="120" spans="1:14" x14ac:dyDescent="0.2">
      <c r="A120" s="93"/>
      <c r="B120" s="93"/>
      <c r="C120" s="93"/>
      <c r="D120" s="93"/>
      <c r="E120" s="93"/>
      <c r="F120" s="93"/>
      <c r="G120" s="93"/>
      <c r="H120" s="93"/>
      <c r="I120" s="93"/>
      <c r="J120" s="93"/>
      <c r="K120" s="93"/>
      <c r="L120" s="93"/>
      <c r="M120" s="93"/>
      <c r="N120" s="93"/>
    </row>
    <row r="121" spans="1:14" x14ac:dyDescent="0.2">
      <c r="A121" s="93"/>
      <c r="B121" s="93"/>
      <c r="C121" s="93"/>
      <c r="D121" s="93"/>
      <c r="E121" s="93"/>
      <c r="F121" s="93"/>
    </row>
    <row r="122" spans="1:14" x14ac:dyDescent="0.2">
      <c r="A122" s="93"/>
      <c r="B122" s="93"/>
      <c r="C122" s="93"/>
      <c r="D122" s="93"/>
      <c r="E122" s="93"/>
      <c r="F122" s="93"/>
    </row>
    <row r="123" spans="1:14" x14ac:dyDescent="0.2">
      <c r="A123" s="93"/>
      <c r="B123" s="93"/>
      <c r="C123" s="93"/>
      <c r="D123" s="93"/>
      <c r="E123" s="93"/>
      <c r="F123" s="93"/>
    </row>
    <row r="124" spans="1:14" x14ac:dyDescent="0.2">
      <c r="A124" s="93"/>
      <c r="B124" s="93"/>
      <c r="C124" s="93"/>
      <c r="D124" s="93"/>
      <c r="E124" s="93"/>
      <c r="F124" s="93"/>
    </row>
    <row r="125" spans="1:14" x14ac:dyDescent="0.2">
      <c r="A125" s="93"/>
      <c r="B125" s="93"/>
      <c r="C125" s="93"/>
      <c r="D125" s="93"/>
      <c r="E125" s="93"/>
      <c r="F125" s="93"/>
    </row>
    <row r="126" spans="1:14" x14ac:dyDescent="0.2">
      <c r="A126" s="93"/>
      <c r="B126" s="93"/>
      <c r="C126" s="93"/>
      <c r="D126" s="93"/>
      <c r="E126" s="93"/>
      <c r="F126" s="93"/>
    </row>
    <row r="127" spans="1:14" x14ac:dyDescent="0.2">
      <c r="A127" s="93"/>
      <c r="B127" s="93"/>
      <c r="C127" s="93"/>
      <c r="D127" s="93"/>
      <c r="E127" s="93"/>
      <c r="F127" s="93"/>
    </row>
    <row r="128" spans="1:14" x14ac:dyDescent="0.2">
      <c r="A128" s="93"/>
      <c r="B128" s="93"/>
      <c r="C128" s="93"/>
      <c r="D128" s="93"/>
      <c r="E128" s="93"/>
      <c r="F128" s="93"/>
    </row>
    <row r="129" spans="1:6" x14ac:dyDescent="0.2">
      <c r="A129" s="93"/>
      <c r="B129" s="93"/>
      <c r="C129" s="93"/>
      <c r="D129" s="93"/>
      <c r="E129" s="93"/>
      <c r="F129" s="93"/>
    </row>
    <row r="130" spans="1:6" x14ac:dyDescent="0.2">
      <c r="A130" s="93"/>
      <c r="B130" s="93"/>
      <c r="C130" s="93"/>
      <c r="D130" s="93"/>
      <c r="E130" s="93"/>
      <c r="F130" s="93"/>
    </row>
    <row r="131" spans="1:6" x14ac:dyDescent="0.2">
      <c r="A131" s="93"/>
      <c r="B131" s="93"/>
      <c r="C131" s="93"/>
      <c r="D131" s="93"/>
      <c r="E131" s="93"/>
      <c r="F131" s="93"/>
    </row>
  </sheetData>
  <mergeCells count="2">
    <mergeCell ref="A101:E101"/>
    <mergeCell ref="A105:N115"/>
  </mergeCells>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00"/>
  <sheetViews>
    <sheetView zoomScale="90" zoomScaleNormal="90" workbookViewId="0">
      <selection activeCell="M5" sqref="M5"/>
    </sheetView>
  </sheetViews>
  <sheetFormatPr defaultRowHeight="12.75" x14ac:dyDescent="0.2"/>
  <cols>
    <col min="1" max="1" width="9.140625" style="66"/>
    <col min="2" max="2" width="22.7109375" style="66" bestFit="1" customWidth="1"/>
    <col min="3" max="5" width="7.42578125" style="131" bestFit="1" customWidth="1"/>
    <col min="6" max="7" width="6.42578125" style="131" bestFit="1" customWidth="1"/>
    <col min="8" max="11" width="8.42578125" style="131" bestFit="1" customWidth="1"/>
    <col min="12" max="12" width="19" style="131" bestFit="1" customWidth="1"/>
    <col min="13" max="13" width="14.85546875" style="131" customWidth="1"/>
    <col min="14" max="14" width="11" style="131" customWidth="1"/>
    <col min="15" max="16384" width="9.140625" style="66"/>
  </cols>
  <sheetData>
    <row r="2" spans="2:14" ht="20.25" x14ac:dyDescent="0.3">
      <c r="C2" s="130" t="s">
        <v>104</v>
      </c>
      <c r="D2" s="130"/>
      <c r="E2" s="130"/>
      <c r="F2" s="130"/>
      <c r="G2" s="130"/>
      <c r="H2" s="130"/>
      <c r="I2" s="130"/>
      <c r="J2" s="130"/>
      <c r="L2" s="132"/>
    </row>
    <row r="4" spans="2:14" ht="12.75" customHeight="1" x14ac:dyDescent="0.2">
      <c r="B4" s="133" t="s">
        <v>105</v>
      </c>
      <c r="C4" s="134" t="s">
        <v>106</v>
      </c>
      <c r="D4" s="134" t="s">
        <v>107</v>
      </c>
      <c r="E4" s="134" t="s">
        <v>108</v>
      </c>
      <c r="F4" s="134" t="s">
        <v>109</v>
      </c>
      <c r="G4" s="134" t="s">
        <v>110</v>
      </c>
      <c r="H4" s="134" t="s">
        <v>111</v>
      </c>
      <c r="I4" s="134" t="s">
        <v>112</v>
      </c>
      <c r="J4" s="134" t="s">
        <v>113</v>
      </c>
      <c r="K4" s="134" t="s">
        <v>114</v>
      </c>
      <c r="L4" s="134" t="s">
        <v>115</v>
      </c>
      <c r="M4" s="134" t="s">
        <v>116</v>
      </c>
      <c r="N4" s="134" t="s">
        <v>117</v>
      </c>
    </row>
    <row r="5" spans="2:14" x14ac:dyDescent="0.2">
      <c r="B5" s="135" t="s">
        <v>184</v>
      </c>
      <c r="C5" s="52">
        <v>76</v>
      </c>
      <c r="D5" s="52">
        <v>100</v>
      </c>
      <c r="E5" s="52">
        <v>38</v>
      </c>
      <c r="F5" s="52">
        <v>43.5</v>
      </c>
      <c r="G5" s="52">
        <v>50</v>
      </c>
      <c r="H5" s="52">
        <v>87</v>
      </c>
      <c r="I5" s="52">
        <v>48.5</v>
      </c>
      <c r="J5" s="52">
        <v>73.72</v>
      </c>
      <c r="K5" s="52">
        <v>86</v>
      </c>
      <c r="L5" s="136">
        <v>602.72</v>
      </c>
      <c r="M5" s="137" t="str">
        <f>VLOOKUP(L5:L97,'[3]Grade Table'!$B$5:$C$12,2)</f>
        <v>B</v>
      </c>
      <c r="N5" s="138" t="str">
        <f>IF(M5 &gt; "C-", "FAIL", "PASS")</f>
        <v>PASS</v>
      </c>
    </row>
    <row r="6" spans="2:14" x14ac:dyDescent="0.2">
      <c r="B6" s="135" t="s">
        <v>191</v>
      </c>
      <c r="C6" s="52">
        <v>100</v>
      </c>
      <c r="D6" s="52">
        <v>77</v>
      </c>
      <c r="E6" s="52">
        <v>50</v>
      </c>
      <c r="F6" s="52">
        <v>48</v>
      </c>
      <c r="G6" s="52">
        <v>38.5</v>
      </c>
      <c r="H6" s="52">
        <v>96</v>
      </c>
      <c r="I6" s="52">
        <v>37.344999999999999</v>
      </c>
      <c r="J6" s="52">
        <v>97</v>
      </c>
      <c r="K6" s="52">
        <v>66.22</v>
      </c>
      <c r="L6" s="136">
        <v>610.06500000000005</v>
      </c>
      <c r="M6" s="137" t="str">
        <f>VLOOKUP(L6:L98,'[3]Grade Table'!$B$5:$C$12,2)</f>
        <v>B</v>
      </c>
      <c r="N6" s="138" t="str">
        <f t="shared" ref="N6:N69" si="0">IF(M6 &gt; "C-", "FAIL", "PASS")</f>
        <v>PASS</v>
      </c>
    </row>
    <row r="7" spans="2:14" x14ac:dyDescent="0.2">
      <c r="B7" s="135" t="s">
        <v>203</v>
      </c>
      <c r="C7" s="52">
        <v>87</v>
      </c>
      <c r="D7" s="52">
        <v>100</v>
      </c>
      <c r="E7" s="52">
        <v>43.5</v>
      </c>
      <c r="F7" s="52">
        <v>49</v>
      </c>
      <c r="G7" s="52">
        <v>50</v>
      </c>
      <c r="H7" s="52">
        <v>98</v>
      </c>
      <c r="I7" s="52">
        <v>48.5</v>
      </c>
      <c r="J7" s="52">
        <v>84.39</v>
      </c>
      <c r="K7" s="52">
        <v>86</v>
      </c>
      <c r="L7" s="136">
        <v>646.39</v>
      </c>
      <c r="M7" s="137" t="str">
        <f>VLOOKUP(L7:L99,'[3]Grade Table'!$B$5:$C$12,2)</f>
        <v>A-</v>
      </c>
      <c r="N7" s="138" t="str">
        <f t="shared" si="0"/>
        <v>PASS</v>
      </c>
    </row>
    <row r="8" spans="2:14" x14ac:dyDescent="0.2">
      <c r="B8" s="135" t="s">
        <v>118</v>
      </c>
      <c r="C8" s="52">
        <v>8</v>
      </c>
      <c r="D8" s="52">
        <v>87</v>
      </c>
      <c r="E8" s="52">
        <v>4</v>
      </c>
      <c r="F8" s="52">
        <v>2</v>
      </c>
      <c r="G8" s="52">
        <v>43.5</v>
      </c>
      <c r="H8" s="52">
        <v>4</v>
      </c>
      <c r="I8" s="52">
        <v>42.195</v>
      </c>
      <c r="J8" s="52">
        <v>7.76</v>
      </c>
      <c r="K8" s="52">
        <v>74.819999999999993</v>
      </c>
      <c r="L8" s="136">
        <v>273.27499999999998</v>
      </c>
      <c r="M8" s="137" t="str">
        <f>VLOOKUP(L8:L100,'[3]Grade Table'!$B$5:$C$12,2)</f>
        <v>F</v>
      </c>
      <c r="N8" s="138" t="str">
        <f t="shared" si="0"/>
        <v>FAIL</v>
      </c>
    </row>
    <row r="9" spans="2:14" x14ac:dyDescent="0.2">
      <c r="B9" s="135" t="s">
        <v>167</v>
      </c>
      <c r="C9" s="52">
        <v>96</v>
      </c>
      <c r="D9" s="52">
        <v>78</v>
      </c>
      <c r="E9" s="52">
        <v>48</v>
      </c>
      <c r="F9" s="52">
        <v>37.5</v>
      </c>
      <c r="G9" s="52">
        <v>39</v>
      </c>
      <c r="H9" s="52">
        <v>75</v>
      </c>
      <c r="I9" s="52">
        <v>37.83</v>
      </c>
      <c r="J9" s="52">
        <v>93.12</v>
      </c>
      <c r="K9" s="52">
        <v>67.08</v>
      </c>
      <c r="L9" s="136">
        <v>571.53</v>
      </c>
      <c r="M9" s="137" t="str">
        <f>VLOOKUP(L9:L101,'[3]Grade Table'!$B$5:$C$12,2)</f>
        <v>B-</v>
      </c>
      <c r="N9" s="138" t="str">
        <f t="shared" si="0"/>
        <v>PASS</v>
      </c>
    </row>
    <row r="10" spans="2:14" x14ac:dyDescent="0.2">
      <c r="B10" s="135" t="s">
        <v>196</v>
      </c>
      <c r="C10" s="52">
        <v>98</v>
      </c>
      <c r="D10" s="52">
        <v>100</v>
      </c>
      <c r="E10" s="52">
        <v>49</v>
      </c>
      <c r="F10" s="52">
        <v>32</v>
      </c>
      <c r="G10" s="52">
        <v>50</v>
      </c>
      <c r="H10" s="52">
        <v>64</v>
      </c>
      <c r="I10" s="52">
        <v>48.5</v>
      </c>
      <c r="J10" s="52">
        <v>95.06</v>
      </c>
      <c r="K10" s="52">
        <v>86</v>
      </c>
      <c r="L10" s="136">
        <v>622.55999999999995</v>
      </c>
      <c r="M10" s="137" t="str">
        <f>VLOOKUP(L10:L102,'[3]Grade Table'!$B$5:$C$12,2)</f>
        <v>B</v>
      </c>
      <c r="N10" s="138" t="str">
        <f t="shared" si="0"/>
        <v>PASS</v>
      </c>
    </row>
    <row r="11" spans="2:14" x14ac:dyDescent="0.2">
      <c r="B11" s="135" t="s">
        <v>182</v>
      </c>
      <c r="C11" s="52">
        <v>75</v>
      </c>
      <c r="D11" s="52">
        <v>99</v>
      </c>
      <c r="E11" s="52">
        <v>37.5</v>
      </c>
      <c r="F11" s="52">
        <v>43.5</v>
      </c>
      <c r="G11" s="52">
        <v>49.5</v>
      </c>
      <c r="H11" s="52">
        <v>87</v>
      </c>
      <c r="I11" s="52">
        <v>48.015000000000001</v>
      </c>
      <c r="J11" s="52">
        <v>72.75</v>
      </c>
      <c r="K11" s="52">
        <v>85.14</v>
      </c>
      <c r="L11" s="136">
        <v>597.40499999999997</v>
      </c>
      <c r="M11" s="137" t="str">
        <f>VLOOKUP(L11:L103,'[3]Grade Table'!$B$5:$C$12,2)</f>
        <v>B-</v>
      </c>
      <c r="N11" s="138" t="str">
        <f t="shared" si="0"/>
        <v>PASS</v>
      </c>
    </row>
    <row r="12" spans="2:14" x14ac:dyDescent="0.2">
      <c r="B12" s="135" t="s">
        <v>198</v>
      </c>
      <c r="C12" s="52">
        <v>87</v>
      </c>
      <c r="D12" s="52">
        <v>98</v>
      </c>
      <c r="E12" s="52">
        <v>43.5</v>
      </c>
      <c r="F12" s="52">
        <v>48</v>
      </c>
      <c r="G12" s="52">
        <v>49</v>
      </c>
      <c r="H12" s="52">
        <v>96</v>
      </c>
      <c r="I12" s="52">
        <v>47.53</v>
      </c>
      <c r="J12" s="52">
        <v>84.39</v>
      </c>
      <c r="K12" s="52">
        <v>84.28</v>
      </c>
      <c r="L12" s="136">
        <v>637.70000000000005</v>
      </c>
      <c r="M12" s="137" t="str">
        <f>VLOOKUP(L12:L104,'[3]Grade Table'!$B$5:$C$12,2)</f>
        <v>A-</v>
      </c>
      <c r="N12" s="138" t="str">
        <f t="shared" si="0"/>
        <v>PASS</v>
      </c>
    </row>
    <row r="13" spans="2:14" x14ac:dyDescent="0.2">
      <c r="B13" s="135" t="s">
        <v>166</v>
      </c>
      <c r="C13" s="52">
        <v>96</v>
      </c>
      <c r="D13" s="52">
        <v>92</v>
      </c>
      <c r="E13" s="52">
        <v>48</v>
      </c>
      <c r="F13" s="52">
        <v>22.5</v>
      </c>
      <c r="G13" s="52">
        <v>46</v>
      </c>
      <c r="H13" s="52">
        <v>45</v>
      </c>
      <c r="I13" s="52">
        <v>44.62</v>
      </c>
      <c r="J13" s="52">
        <v>93.12</v>
      </c>
      <c r="K13" s="52">
        <v>79.12</v>
      </c>
      <c r="L13" s="136">
        <v>566.36</v>
      </c>
      <c r="M13" s="137" t="str">
        <f>VLOOKUP(L13:L105,'[3]Grade Table'!$B$5:$C$12,2)</f>
        <v>B-</v>
      </c>
      <c r="N13" s="138" t="str">
        <f t="shared" si="0"/>
        <v>PASS</v>
      </c>
    </row>
    <row r="14" spans="2:14" x14ac:dyDescent="0.2">
      <c r="B14" s="135" t="s">
        <v>150</v>
      </c>
      <c r="C14" s="52">
        <v>64</v>
      </c>
      <c r="D14" s="52">
        <v>96</v>
      </c>
      <c r="E14" s="52">
        <v>32</v>
      </c>
      <c r="F14" s="52">
        <v>26.5</v>
      </c>
      <c r="G14" s="52">
        <v>48</v>
      </c>
      <c r="H14" s="52">
        <v>53</v>
      </c>
      <c r="I14" s="52">
        <v>46.56</v>
      </c>
      <c r="J14" s="52">
        <v>62.08</v>
      </c>
      <c r="K14" s="52">
        <v>82.56</v>
      </c>
      <c r="L14" s="136">
        <v>510.7</v>
      </c>
      <c r="M14" s="137" t="str">
        <f>VLOOKUP(L14:L106,'[3]Grade Table'!$B$5:$C$12,2)</f>
        <v>C-</v>
      </c>
      <c r="N14" s="138" t="str">
        <f t="shared" si="0"/>
        <v>PASS</v>
      </c>
    </row>
    <row r="15" spans="2:14" x14ac:dyDescent="0.2">
      <c r="B15" s="135" t="s">
        <v>136</v>
      </c>
      <c r="C15" s="52">
        <v>53</v>
      </c>
      <c r="D15" s="52">
        <v>75</v>
      </c>
      <c r="E15" s="52">
        <v>26.5</v>
      </c>
      <c r="F15" s="52">
        <v>33.5</v>
      </c>
      <c r="G15" s="52">
        <v>37.5</v>
      </c>
      <c r="H15" s="52">
        <v>67</v>
      </c>
      <c r="I15" s="52">
        <v>36.375</v>
      </c>
      <c r="J15" s="52">
        <v>51.41</v>
      </c>
      <c r="K15" s="52">
        <v>64.5</v>
      </c>
      <c r="L15" s="136">
        <v>444.78500000000003</v>
      </c>
      <c r="M15" s="137" t="str">
        <f>VLOOKUP(L15:L107,'[3]Grade Table'!$B$5:$C$12,2)</f>
        <v>F</v>
      </c>
      <c r="N15" s="138" t="str">
        <f t="shared" si="0"/>
        <v>FAIL</v>
      </c>
    </row>
    <row r="16" spans="2:14" x14ac:dyDescent="0.2">
      <c r="B16" s="135" t="s">
        <v>145</v>
      </c>
      <c r="C16" s="52">
        <v>45</v>
      </c>
      <c r="D16" s="52">
        <v>93</v>
      </c>
      <c r="E16" s="52">
        <v>22.5</v>
      </c>
      <c r="F16" s="52">
        <v>39</v>
      </c>
      <c r="G16" s="52">
        <v>46.5</v>
      </c>
      <c r="H16" s="52">
        <v>78</v>
      </c>
      <c r="I16" s="52">
        <v>45.104999999999997</v>
      </c>
      <c r="J16" s="52">
        <v>43.65</v>
      </c>
      <c r="K16" s="52">
        <v>79.98</v>
      </c>
      <c r="L16" s="136">
        <v>492.73500000000001</v>
      </c>
      <c r="M16" s="137" t="str">
        <f>VLOOKUP(L16:L108,'[3]Grade Table'!$B$5:$C$12,2)</f>
        <v>C-</v>
      </c>
      <c r="N16" s="138" t="str">
        <f t="shared" si="0"/>
        <v>PASS</v>
      </c>
    </row>
    <row r="17" spans="2:14" x14ac:dyDescent="0.2">
      <c r="B17" s="135" t="s">
        <v>120</v>
      </c>
      <c r="C17" s="52">
        <v>78</v>
      </c>
      <c r="D17" s="52">
        <v>8</v>
      </c>
      <c r="E17" s="52">
        <v>39</v>
      </c>
      <c r="F17" s="52">
        <v>33</v>
      </c>
      <c r="G17" s="52">
        <v>4</v>
      </c>
      <c r="H17" s="52">
        <v>66</v>
      </c>
      <c r="I17" s="52">
        <v>3.88</v>
      </c>
      <c r="J17" s="52">
        <v>75.66</v>
      </c>
      <c r="K17" s="52">
        <v>6.88</v>
      </c>
      <c r="L17" s="136">
        <v>314.42</v>
      </c>
      <c r="M17" s="137" t="str">
        <f>VLOOKUP(L17:L109,'[3]Grade Table'!$B$5:$C$12,2)</f>
        <v>F</v>
      </c>
      <c r="N17" s="138" t="str">
        <f t="shared" si="0"/>
        <v>FAIL</v>
      </c>
    </row>
    <row r="18" spans="2:14" x14ac:dyDescent="0.2">
      <c r="B18" s="135" t="s">
        <v>132</v>
      </c>
      <c r="C18" s="52">
        <v>4</v>
      </c>
      <c r="D18" s="52">
        <v>100</v>
      </c>
      <c r="E18" s="52">
        <v>2</v>
      </c>
      <c r="F18" s="52">
        <v>41.5</v>
      </c>
      <c r="G18" s="52">
        <v>50</v>
      </c>
      <c r="H18" s="52">
        <v>83</v>
      </c>
      <c r="I18" s="52">
        <v>48.5</v>
      </c>
      <c r="J18" s="52">
        <v>3.88</v>
      </c>
      <c r="K18" s="52">
        <v>86</v>
      </c>
      <c r="L18" s="136">
        <v>418.88</v>
      </c>
      <c r="M18" s="137" t="str">
        <f>VLOOKUP(L18:L110,'[3]Grade Table'!$B$5:$C$12,2)</f>
        <v>F</v>
      </c>
      <c r="N18" s="138" t="str">
        <f t="shared" si="0"/>
        <v>FAIL</v>
      </c>
    </row>
    <row r="19" spans="2:14" x14ac:dyDescent="0.2">
      <c r="B19" s="135" t="s">
        <v>121</v>
      </c>
      <c r="C19" s="52">
        <v>66</v>
      </c>
      <c r="D19" s="52">
        <v>4</v>
      </c>
      <c r="E19" s="52">
        <v>33</v>
      </c>
      <c r="F19" s="52">
        <v>49</v>
      </c>
      <c r="G19" s="52">
        <v>2</v>
      </c>
      <c r="H19" s="52">
        <v>98</v>
      </c>
      <c r="I19" s="52">
        <v>1.94</v>
      </c>
      <c r="J19" s="52">
        <v>64.02</v>
      </c>
      <c r="K19" s="52">
        <v>3.44</v>
      </c>
      <c r="L19" s="136">
        <v>321.39999999999998</v>
      </c>
      <c r="M19" s="137" t="str">
        <f>VLOOKUP(L19:L111,'[3]Grade Table'!$B$5:$C$12,2)</f>
        <v>F</v>
      </c>
      <c r="N19" s="138" t="str">
        <f t="shared" si="0"/>
        <v>FAIL</v>
      </c>
    </row>
    <row r="20" spans="2:14" x14ac:dyDescent="0.2">
      <c r="B20" s="135" t="s">
        <v>180</v>
      </c>
      <c r="C20" s="52">
        <v>98</v>
      </c>
      <c r="D20" s="52">
        <v>83</v>
      </c>
      <c r="E20" s="52">
        <v>49</v>
      </c>
      <c r="F20" s="52">
        <v>38.5</v>
      </c>
      <c r="G20" s="52">
        <v>41.5</v>
      </c>
      <c r="H20" s="52">
        <v>77</v>
      </c>
      <c r="I20" s="52">
        <v>40.255000000000003</v>
      </c>
      <c r="J20" s="52">
        <v>95.06</v>
      </c>
      <c r="K20" s="52">
        <v>71.38</v>
      </c>
      <c r="L20" s="136">
        <v>593.69500000000005</v>
      </c>
      <c r="M20" s="137" t="str">
        <f>VLOOKUP(L20:L112,'[3]Grade Table'!$B$5:$C$12,2)</f>
        <v>B-</v>
      </c>
      <c r="N20" s="138" t="str">
        <f t="shared" si="0"/>
        <v>PASS</v>
      </c>
    </row>
    <row r="21" spans="2:14" x14ac:dyDescent="0.2">
      <c r="B21" s="135" t="s">
        <v>157</v>
      </c>
      <c r="C21" s="52">
        <v>67</v>
      </c>
      <c r="D21" s="52">
        <v>87</v>
      </c>
      <c r="E21" s="52">
        <v>33.5</v>
      </c>
      <c r="F21" s="52">
        <v>44.5</v>
      </c>
      <c r="G21" s="52">
        <v>43.5</v>
      </c>
      <c r="H21" s="52">
        <v>89</v>
      </c>
      <c r="I21" s="52">
        <v>42.195</v>
      </c>
      <c r="J21" s="52">
        <v>64.989999999999995</v>
      </c>
      <c r="K21" s="52">
        <v>74.819999999999993</v>
      </c>
      <c r="L21" s="136">
        <v>546.505</v>
      </c>
      <c r="M21" s="137" t="str">
        <f>VLOOKUP(L21:L113,'[3]Grade Table'!$B$5:$C$12,2)</f>
        <v>C</v>
      </c>
      <c r="N21" s="138" t="str">
        <f t="shared" si="0"/>
        <v>PASS</v>
      </c>
    </row>
    <row r="22" spans="2:14" x14ac:dyDescent="0.2">
      <c r="B22" s="135" t="s">
        <v>172</v>
      </c>
      <c r="C22" s="52">
        <v>89</v>
      </c>
      <c r="D22" s="52">
        <v>96</v>
      </c>
      <c r="E22" s="52">
        <v>44.5</v>
      </c>
      <c r="F22" s="52">
        <v>28</v>
      </c>
      <c r="G22" s="52">
        <v>48</v>
      </c>
      <c r="H22" s="52">
        <v>56</v>
      </c>
      <c r="I22" s="52">
        <v>46.56</v>
      </c>
      <c r="J22" s="52">
        <v>86.33</v>
      </c>
      <c r="K22" s="52">
        <v>82.56</v>
      </c>
      <c r="L22" s="136">
        <v>576.95000000000005</v>
      </c>
      <c r="M22" s="137" t="str">
        <f>VLOOKUP(L22:L114,'[3]Grade Table'!$B$5:$C$12,2)</f>
        <v>B-</v>
      </c>
      <c r="N22" s="138" t="str">
        <f t="shared" si="0"/>
        <v>PASS</v>
      </c>
    </row>
    <row r="23" spans="2:14" x14ac:dyDescent="0.2">
      <c r="B23" s="135" t="s">
        <v>193</v>
      </c>
      <c r="C23" s="52">
        <v>83</v>
      </c>
      <c r="D23" s="52">
        <v>100</v>
      </c>
      <c r="E23" s="52">
        <v>41.5</v>
      </c>
      <c r="F23" s="52">
        <v>42.5</v>
      </c>
      <c r="G23" s="52">
        <v>50</v>
      </c>
      <c r="H23" s="52">
        <v>85</v>
      </c>
      <c r="I23" s="52">
        <v>48.5</v>
      </c>
      <c r="J23" s="52">
        <v>80.510000000000005</v>
      </c>
      <c r="K23" s="52">
        <v>86</v>
      </c>
      <c r="L23" s="136">
        <v>617.01</v>
      </c>
      <c r="M23" s="137" t="str">
        <f>VLOOKUP(L23:L115,'[3]Grade Table'!$B$5:$C$12,2)</f>
        <v>B</v>
      </c>
      <c r="N23" s="138" t="str">
        <f t="shared" si="0"/>
        <v>PASS</v>
      </c>
    </row>
    <row r="24" spans="2:14" x14ac:dyDescent="0.2">
      <c r="B24" s="135" t="s">
        <v>122</v>
      </c>
      <c r="C24" s="52">
        <v>56</v>
      </c>
      <c r="D24" s="52">
        <v>45</v>
      </c>
      <c r="E24" s="52">
        <v>28</v>
      </c>
      <c r="F24" s="52">
        <v>21.5</v>
      </c>
      <c r="G24" s="52">
        <v>22.5</v>
      </c>
      <c r="H24" s="52">
        <v>43</v>
      </c>
      <c r="I24" s="52">
        <v>21.824999999999999</v>
      </c>
      <c r="J24" s="52">
        <v>54.32</v>
      </c>
      <c r="K24" s="52">
        <v>38.700000000000003</v>
      </c>
      <c r="L24" s="136">
        <v>330.84500000000003</v>
      </c>
      <c r="M24" s="137" t="str">
        <f>VLOOKUP(L24:L116,'[3]Grade Table'!$B$5:$C$12,2)</f>
        <v>F</v>
      </c>
      <c r="N24" s="138" t="str">
        <f t="shared" si="0"/>
        <v>FAIL</v>
      </c>
    </row>
    <row r="25" spans="2:14" x14ac:dyDescent="0.2">
      <c r="B25" s="135" t="s">
        <v>128</v>
      </c>
      <c r="C25" s="52">
        <v>43</v>
      </c>
      <c r="D25" s="52">
        <v>78</v>
      </c>
      <c r="E25" s="52">
        <v>21.5</v>
      </c>
      <c r="F25" s="52">
        <v>28</v>
      </c>
      <c r="G25" s="52">
        <v>39</v>
      </c>
      <c r="H25" s="52">
        <v>56</v>
      </c>
      <c r="I25" s="52">
        <v>37.83</v>
      </c>
      <c r="J25" s="52">
        <v>41.71</v>
      </c>
      <c r="K25" s="52">
        <v>67.08</v>
      </c>
      <c r="L25" s="136">
        <v>412.12</v>
      </c>
      <c r="M25" s="137" t="str">
        <f>VLOOKUP(L25:L117,'[3]Grade Table'!$B$5:$C$12,2)</f>
        <v>F</v>
      </c>
      <c r="N25" s="138" t="str">
        <f t="shared" si="0"/>
        <v>FAIL</v>
      </c>
    </row>
    <row r="26" spans="2:14" x14ac:dyDescent="0.2">
      <c r="B26" s="135" t="s">
        <v>165</v>
      </c>
      <c r="C26" s="52">
        <v>77</v>
      </c>
      <c r="D26" s="52">
        <v>85</v>
      </c>
      <c r="E26" s="52">
        <v>38.5</v>
      </c>
      <c r="F26" s="52">
        <v>44</v>
      </c>
      <c r="G26" s="52">
        <v>42.5</v>
      </c>
      <c r="H26" s="52">
        <v>88</v>
      </c>
      <c r="I26" s="52">
        <v>41.225000000000001</v>
      </c>
      <c r="J26" s="52">
        <v>74.69</v>
      </c>
      <c r="K26" s="52">
        <v>73.099999999999994</v>
      </c>
      <c r="L26" s="136">
        <v>564.01499999999999</v>
      </c>
      <c r="M26" s="137" t="str">
        <f>VLOOKUP(L26:L118,'[3]Grade Table'!$B$5:$C$12,2)</f>
        <v>B-</v>
      </c>
      <c r="N26" s="138" t="str">
        <f t="shared" si="0"/>
        <v>PASS</v>
      </c>
    </row>
    <row r="27" spans="2:14" x14ac:dyDescent="0.2">
      <c r="B27" s="135" t="s">
        <v>146</v>
      </c>
      <c r="C27" s="52">
        <v>88</v>
      </c>
      <c r="D27" s="52">
        <v>74</v>
      </c>
      <c r="E27" s="52">
        <v>44</v>
      </c>
      <c r="F27" s="52">
        <v>23</v>
      </c>
      <c r="G27" s="52">
        <v>37</v>
      </c>
      <c r="H27" s="52">
        <v>46</v>
      </c>
      <c r="I27" s="52">
        <v>35.89</v>
      </c>
      <c r="J27" s="52">
        <v>85.36</v>
      </c>
      <c r="K27" s="52">
        <v>63.64</v>
      </c>
      <c r="L27" s="136">
        <v>496.89</v>
      </c>
      <c r="M27" s="137" t="str">
        <f>VLOOKUP(L27:L119,'[3]Grade Table'!$B$5:$C$12,2)</f>
        <v>C-</v>
      </c>
      <c r="N27" s="138" t="str">
        <f t="shared" si="0"/>
        <v>PASS</v>
      </c>
    </row>
    <row r="28" spans="2:14" x14ac:dyDescent="0.2">
      <c r="B28" s="135" t="s">
        <v>134</v>
      </c>
      <c r="C28" s="52">
        <v>46</v>
      </c>
      <c r="D28" s="52">
        <v>72</v>
      </c>
      <c r="E28" s="52">
        <v>23</v>
      </c>
      <c r="F28" s="52">
        <v>39</v>
      </c>
      <c r="G28" s="52">
        <v>36</v>
      </c>
      <c r="H28" s="52">
        <v>78</v>
      </c>
      <c r="I28" s="52">
        <v>34.92</v>
      </c>
      <c r="J28" s="52">
        <v>44.62</v>
      </c>
      <c r="K28" s="52">
        <v>61.92</v>
      </c>
      <c r="L28" s="136">
        <v>435.46</v>
      </c>
      <c r="M28" s="137" t="str">
        <f>VLOOKUP(L28:L120,'[3]Grade Table'!$B$5:$C$12,2)</f>
        <v>F</v>
      </c>
      <c r="N28" s="138" t="str">
        <f t="shared" si="0"/>
        <v>FAIL</v>
      </c>
    </row>
    <row r="29" spans="2:14" x14ac:dyDescent="0.2">
      <c r="B29" s="135" t="s">
        <v>135</v>
      </c>
      <c r="C29" s="52">
        <v>56</v>
      </c>
      <c r="D29" s="52">
        <v>66</v>
      </c>
      <c r="E29" s="52">
        <v>28</v>
      </c>
      <c r="F29" s="52">
        <v>39</v>
      </c>
      <c r="G29" s="52">
        <v>33</v>
      </c>
      <c r="H29" s="52">
        <v>78</v>
      </c>
      <c r="I29" s="52">
        <v>32.01</v>
      </c>
      <c r="J29" s="52">
        <v>54.32</v>
      </c>
      <c r="K29" s="52">
        <v>56.76</v>
      </c>
      <c r="L29" s="136">
        <v>443.09</v>
      </c>
      <c r="M29" s="137" t="str">
        <f>VLOOKUP(L29:L121,'[3]Grade Table'!$B$5:$C$12,2)</f>
        <v>F</v>
      </c>
      <c r="N29" s="138" t="str">
        <f t="shared" si="0"/>
        <v>FAIL</v>
      </c>
    </row>
    <row r="30" spans="2:14" x14ac:dyDescent="0.2">
      <c r="B30" s="135" t="s">
        <v>189</v>
      </c>
      <c r="C30" s="52">
        <v>78</v>
      </c>
      <c r="D30" s="52">
        <v>98</v>
      </c>
      <c r="E30" s="52">
        <v>39</v>
      </c>
      <c r="F30" s="52">
        <v>45</v>
      </c>
      <c r="G30" s="52">
        <v>49</v>
      </c>
      <c r="H30" s="52">
        <v>90</v>
      </c>
      <c r="I30" s="52">
        <v>47.53</v>
      </c>
      <c r="J30" s="52">
        <v>75.66</v>
      </c>
      <c r="K30" s="52">
        <v>84.28</v>
      </c>
      <c r="L30" s="136">
        <v>606.47</v>
      </c>
      <c r="M30" s="137" t="str">
        <f>VLOOKUP(L30:L122,'[3]Grade Table'!$B$5:$C$12,2)</f>
        <v>B</v>
      </c>
      <c r="N30" s="138" t="str">
        <f t="shared" si="0"/>
        <v>PASS</v>
      </c>
    </row>
    <row r="31" spans="2:14" x14ac:dyDescent="0.2">
      <c r="B31" s="135" t="s">
        <v>160</v>
      </c>
      <c r="C31" s="52">
        <v>78</v>
      </c>
      <c r="D31" s="52">
        <v>74</v>
      </c>
      <c r="E31" s="52">
        <v>39</v>
      </c>
      <c r="F31" s="52">
        <v>49.5</v>
      </c>
      <c r="G31" s="52">
        <v>37</v>
      </c>
      <c r="H31" s="52">
        <v>99</v>
      </c>
      <c r="I31" s="52">
        <v>35.89</v>
      </c>
      <c r="J31" s="52">
        <v>75.66</v>
      </c>
      <c r="K31" s="52">
        <v>63.64</v>
      </c>
      <c r="L31" s="136">
        <v>551.69000000000005</v>
      </c>
      <c r="M31" s="137" t="str">
        <f>VLOOKUP(L31:L123,'[3]Grade Table'!$B$5:$C$12,2)</f>
        <v>C</v>
      </c>
      <c r="N31" s="138" t="str">
        <f t="shared" si="0"/>
        <v>PASS</v>
      </c>
    </row>
    <row r="32" spans="2:14" x14ac:dyDescent="0.2">
      <c r="B32" s="135" t="s">
        <v>139</v>
      </c>
      <c r="C32" s="52">
        <v>90</v>
      </c>
      <c r="D32" s="52">
        <v>77</v>
      </c>
      <c r="E32" s="52">
        <v>45</v>
      </c>
      <c r="F32" s="52">
        <v>11.5</v>
      </c>
      <c r="G32" s="52">
        <v>38.5</v>
      </c>
      <c r="H32" s="52">
        <v>23</v>
      </c>
      <c r="I32" s="52">
        <v>37.344999999999999</v>
      </c>
      <c r="J32" s="52">
        <v>87.3</v>
      </c>
      <c r="K32" s="52">
        <v>66.22</v>
      </c>
      <c r="L32" s="136">
        <v>475.86500000000001</v>
      </c>
      <c r="M32" s="137" t="str">
        <f>VLOOKUP(L32:L124,'[3]Grade Table'!$B$5:$C$12,2)</f>
        <v>D</v>
      </c>
      <c r="N32" s="138" t="str">
        <f t="shared" si="0"/>
        <v>FAIL</v>
      </c>
    </row>
    <row r="33" spans="2:14" x14ac:dyDescent="0.2">
      <c r="B33" s="135" t="s">
        <v>126</v>
      </c>
      <c r="C33" s="52">
        <v>23</v>
      </c>
      <c r="D33" s="52">
        <v>88</v>
      </c>
      <c r="E33" s="52">
        <v>11.5</v>
      </c>
      <c r="F33" s="52">
        <v>22.5</v>
      </c>
      <c r="G33" s="52">
        <v>44</v>
      </c>
      <c r="H33" s="52">
        <v>45</v>
      </c>
      <c r="I33" s="52">
        <v>42.68</v>
      </c>
      <c r="J33" s="52">
        <v>22.31</v>
      </c>
      <c r="K33" s="52">
        <v>75.680000000000007</v>
      </c>
      <c r="L33" s="136">
        <v>374.67</v>
      </c>
      <c r="M33" s="137" t="str">
        <f>VLOOKUP(L33:L125,'[3]Grade Table'!$B$5:$C$12,2)</f>
        <v>F</v>
      </c>
      <c r="N33" s="138" t="str">
        <f t="shared" si="0"/>
        <v>FAIL</v>
      </c>
    </row>
    <row r="34" spans="2:14" x14ac:dyDescent="0.2">
      <c r="B34" s="135" t="s">
        <v>168</v>
      </c>
      <c r="C34" s="52">
        <v>99</v>
      </c>
      <c r="D34" s="52">
        <v>75</v>
      </c>
      <c r="E34" s="52">
        <v>49.5</v>
      </c>
      <c r="F34" s="52">
        <v>38</v>
      </c>
      <c r="G34" s="52">
        <v>37.5</v>
      </c>
      <c r="H34" s="52">
        <v>76</v>
      </c>
      <c r="I34" s="52">
        <v>36.375</v>
      </c>
      <c r="J34" s="52">
        <v>96.03</v>
      </c>
      <c r="K34" s="52">
        <v>64.5</v>
      </c>
      <c r="L34" s="136">
        <v>571.90499999999997</v>
      </c>
      <c r="M34" s="137" t="str">
        <f>VLOOKUP(L34:L126,'[3]Grade Table'!$B$5:$C$12,2)</f>
        <v>B-</v>
      </c>
      <c r="N34" s="138" t="str">
        <f t="shared" si="0"/>
        <v>PASS</v>
      </c>
    </row>
    <row r="35" spans="2:14" x14ac:dyDescent="0.2">
      <c r="B35" s="135" t="s">
        <v>163</v>
      </c>
      <c r="C35" s="52">
        <v>76</v>
      </c>
      <c r="D35" s="52">
        <v>89</v>
      </c>
      <c r="E35" s="52">
        <v>38</v>
      </c>
      <c r="F35" s="52">
        <v>39</v>
      </c>
      <c r="G35" s="52">
        <v>44.5</v>
      </c>
      <c r="H35" s="52">
        <v>78</v>
      </c>
      <c r="I35" s="52">
        <v>43.164999999999999</v>
      </c>
      <c r="J35" s="52">
        <v>73.72</v>
      </c>
      <c r="K35" s="52">
        <v>76.540000000000006</v>
      </c>
      <c r="L35" s="136">
        <v>557.92499999999995</v>
      </c>
      <c r="M35" s="137" t="str">
        <f>VLOOKUP(L35:L127,'[3]Grade Table'!$B$5:$C$12,2)</f>
        <v>C</v>
      </c>
      <c r="N35" s="138" t="str">
        <f t="shared" si="0"/>
        <v>PASS</v>
      </c>
    </row>
    <row r="36" spans="2:14" x14ac:dyDescent="0.2">
      <c r="B36" s="135" t="s">
        <v>147</v>
      </c>
      <c r="C36" s="52">
        <v>78</v>
      </c>
      <c r="D36" s="52">
        <v>78</v>
      </c>
      <c r="E36" s="52">
        <v>39</v>
      </c>
      <c r="F36" s="52">
        <v>28</v>
      </c>
      <c r="G36" s="52">
        <v>39</v>
      </c>
      <c r="H36" s="52">
        <v>56</v>
      </c>
      <c r="I36" s="52">
        <v>37.83</v>
      </c>
      <c r="J36" s="52">
        <v>75.66</v>
      </c>
      <c r="K36" s="52">
        <v>67.08</v>
      </c>
      <c r="L36" s="136">
        <v>498.57</v>
      </c>
      <c r="M36" s="137" t="str">
        <f>VLOOKUP(L36:L128,'[3]Grade Table'!$B$5:$C$12,2)</f>
        <v>C-</v>
      </c>
      <c r="N36" s="138" t="str">
        <f t="shared" si="0"/>
        <v>PASS</v>
      </c>
    </row>
    <row r="37" spans="2:14" x14ac:dyDescent="0.2">
      <c r="B37" s="135" t="s">
        <v>123</v>
      </c>
      <c r="C37" s="52">
        <v>45</v>
      </c>
      <c r="D37" s="52">
        <v>46</v>
      </c>
      <c r="E37" s="52">
        <v>22.5</v>
      </c>
      <c r="F37" s="52">
        <v>33.5</v>
      </c>
      <c r="G37" s="52">
        <v>23</v>
      </c>
      <c r="H37" s="52">
        <v>67</v>
      </c>
      <c r="I37" s="52">
        <v>22.31</v>
      </c>
      <c r="J37" s="52">
        <v>43.65</v>
      </c>
      <c r="K37" s="52">
        <v>39.56</v>
      </c>
      <c r="L37" s="136">
        <v>342.52</v>
      </c>
      <c r="M37" s="137" t="str">
        <f>VLOOKUP(L37:L129,'[3]Grade Table'!$B$5:$C$12,2)</f>
        <v>F</v>
      </c>
      <c r="N37" s="138" t="str">
        <f t="shared" si="0"/>
        <v>FAIL</v>
      </c>
    </row>
    <row r="38" spans="2:14" x14ac:dyDescent="0.2">
      <c r="B38" s="135" t="s">
        <v>127</v>
      </c>
      <c r="C38" s="52">
        <v>56</v>
      </c>
      <c r="D38" s="52">
        <v>65</v>
      </c>
      <c r="E38" s="52">
        <v>28</v>
      </c>
      <c r="F38" s="52">
        <v>21.5</v>
      </c>
      <c r="G38" s="52">
        <v>32.5</v>
      </c>
      <c r="H38" s="52">
        <v>43</v>
      </c>
      <c r="I38" s="52">
        <v>31.524999999999999</v>
      </c>
      <c r="J38" s="52">
        <v>54.32</v>
      </c>
      <c r="K38" s="52">
        <v>55.9</v>
      </c>
      <c r="L38" s="136">
        <v>387.745</v>
      </c>
      <c r="M38" s="137" t="str">
        <f>VLOOKUP(L38:L130,'[3]Grade Table'!$B$5:$C$12,2)</f>
        <v>F</v>
      </c>
      <c r="N38" s="138" t="str">
        <f t="shared" si="0"/>
        <v>FAIL</v>
      </c>
    </row>
    <row r="39" spans="2:14" x14ac:dyDescent="0.2">
      <c r="B39" s="135" t="s">
        <v>137</v>
      </c>
      <c r="C39" s="52">
        <v>43</v>
      </c>
      <c r="D39" s="52">
        <v>76</v>
      </c>
      <c r="E39" s="52">
        <v>21.5</v>
      </c>
      <c r="F39" s="52">
        <v>49.5</v>
      </c>
      <c r="G39" s="52">
        <v>38</v>
      </c>
      <c r="H39" s="52">
        <v>99</v>
      </c>
      <c r="I39" s="52">
        <v>36.86</v>
      </c>
      <c r="J39" s="52">
        <v>41.71</v>
      </c>
      <c r="K39" s="52">
        <v>65.36</v>
      </c>
      <c r="L39" s="136">
        <v>470.93</v>
      </c>
      <c r="M39" s="137" t="str">
        <f>VLOOKUP(L39:L131,'[3]Grade Table'!$B$5:$C$12,2)</f>
        <v>D</v>
      </c>
      <c r="N39" s="138" t="str">
        <f t="shared" si="0"/>
        <v>FAIL</v>
      </c>
    </row>
    <row r="40" spans="2:14" x14ac:dyDescent="0.2">
      <c r="B40" s="135" t="s">
        <v>155</v>
      </c>
      <c r="C40" s="52">
        <v>67</v>
      </c>
      <c r="D40" s="52">
        <v>78</v>
      </c>
      <c r="E40" s="52">
        <v>33.5</v>
      </c>
      <c r="F40" s="52">
        <v>44.5</v>
      </c>
      <c r="G40" s="52">
        <v>39</v>
      </c>
      <c r="H40" s="52">
        <v>89</v>
      </c>
      <c r="I40" s="52">
        <v>37.83</v>
      </c>
      <c r="J40" s="52">
        <v>64.989999999999995</v>
      </c>
      <c r="K40" s="52">
        <v>67.08</v>
      </c>
      <c r="L40" s="136">
        <v>520.9</v>
      </c>
      <c r="M40" s="137" t="str">
        <f>VLOOKUP(L40:L132,'[3]Grade Table'!$B$5:$C$12,2)</f>
        <v>C-</v>
      </c>
      <c r="N40" s="138" t="str">
        <f t="shared" si="0"/>
        <v>PASS</v>
      </c>
    </row>
    <row r="41" spans="2:14" x14ac:dyDescent="0.2">
      <c r="B41" s="135" t="s">
        <v>195</v>
      </c>
      <c r="C41" s="52">
        <v>99</v>
      </c>
      <c r="D41" s="52">
        <v>87</v>
      </c>
      <c r="E41" s="52">
        <v>49.5</v>
      </c>
      <c r="F41" s="52">
        <v>43.5</v>
      </c>
      <c r="G41" s="52">
        <v>43.5</v>
      </c>
      <c r="H41" s="52">
        <v>87</v>
      </c>
      <c r="I41" s="52">
        <v>42.195</v>
      </c>
      <c r="J41" s="52">
        <v>96.03</v>
      </c>
      <c r="K41" s="52">
        <v>74.819999999999993</v>
      </c>
      <c r="L41" s="136">
        <v>622.54499999999996</v>
      </c>
      <c r="M41" s="137" t="str">
        <f>VLOOKUP(L41:L133,'[3]Grade Table'!$B$5:$C$12,2)</f>
        <v>B</v>
      </c>
      <c r="N41" s="138" t="str">
        <f t="shared" si="0"/>
        <v>PASS</v>
      </c>
    </row>
    <row r="42" spans="2:14" x14ac:dyDescent="0.2">
      <c r="B42" s="135" t="s">
        <v>204</v>
      </c>
      <c r="C42" s="52">
        <v>89</v>
      </c>
      <c r="D42" s="52">
        <v>99</v>
      </c>
      <c r="E42" s="52">
        <v>44.5</v>
      </c>
      <c r="F42" s="52">
        <v>49</v>
      </c>
      <c r="G42" s="52">
        <v>49.5</v>
      </c>
      <c r="H42" s="52">
        <v>98</v>
      </c>
      <c r="I42" s="52">
        <v>48.015000000000001</v>
      </c>
      <c r="J42" s="52">
        <v>86.33</v>
      </c>
      <c r="K42" s="52">
        <v>85.14</v>
      </c>
      <c r="L42" s="136">
        <v>648.48500000000001</v>
      </c>
      <c r="M42" s="137" t="str">
        <f>VLOOKUP(L42:L134,'[3]Grade Table'!$B$5:$C$12,2)</f>
        <v>A-</v>
      </c>
      <c r="N42" s="138" t="str">
        <f t="shared" si="0"/>
        <v>PASS</v>
      </c>
    </row>
    <row r="43" spans="2:14" x14ac:dyDescent="0.2">
      <c r="B43" s="135" t="s">
        <v>175</v>
      </c>
      <c r="C43" s="52">
        <v>98</v>
      </c>
      <c r="D43" s="52">
        <v>76</v>
      </c>
      <c r="E43" s="52">
        <v>49</v>
      </c>
      <c r="F43" s="52">
        <v>41</v>
      </c>
      <c r="G43" s="52">
        <v>38</v>
      </c>
      <c r="H43" s="52">
        <v>82</v>
      </c>
      <c r="I43" s="52">
        <v>36.86</v>
      </c>
      <c r="J43" s="52">
        <v>95.06</v>
      </c>
      <c r="K43" s="52">
        <v>65.36</v>
      </c>
      <c r="L43" s="136">
        <v>581.28</v>
      </c>
      <c r="M43" s="137" t="str">
        <f>VLOOKUP(L43:L135,'[3]Grade Table'!$B$5:$C$12,2)</f>
        <v>B-</v>
      </c>
      <c r="N43" s="138" t="str">
        <f t="shared" si="0"/>
        <v>PASS</v>
      </c>
    </row>
    <row r="44" spans="2:14" x14ac:dyDescent="0.2">
      <c r="B44" s="135" t="s">
        <v>187</v>
      </c>
      <c r="C44" s="52">
        <v>85</v>
      </c>
      <c r="D44" s="52">
        <v>100</v>
      </c>
      <c r="E44" s="52">
        <v>42.5</v>
      </c>
      <c r="F44" s="52">
        <v>37</v>
      </c>
      <c r="G44" s="52">
        <v>50</v>
      </c>
      <c r="H44" s="52">
        <v>74</v>
      </c>
      <c r="I44" s="52">
        <v>48.5</v>
      </c>
      <c r="J44" s="52">
        <v>82.45</v>
      </c>
      <c r="K44" s="52">
        <v>86</v>
      </c>
      <c r="L44" s="136">
        <v>605.45000000000005</v>
      </c>
      <c r="M44" s="137" t="str">
        <f>VLOOKUP(L44:L136,'[3]Grade Table'!$B$5:$C$12,2)</f>
        <v>B</v>
      </c>
      <c r="N44" s="138" t="str">
        <f t="shared" si="0"/>
        <v>PASS</v>
      </c>
    </row>
    <row r="45" spans="2:14" x14ac:dyDescent="0.2">
      <c r="B45" s="135" t="s">
        <v>181</v>
      </c>
      <c r="C45" s="52">
        <v>87</v>
      </c>
      <c r="D45" s="52">
        <v>98</v>
      </c>
      <c r="E45" s="52">
        <v>43.5</v>
      </c>
      <c r="F45" s="52">
        <v>33.5</v>
      </c>
      <c r="G45" s="52">
        <v>49</v>
      </c>
      <c r="H45" s="52">
        <v>67</v>
      </c>
      <c r="I45" s="52">
        <v>47.53</v>
      </c>
      <c r="J45" s="52">
        <v>84.39</v>
      </c>
      <c r="K45" s="52">
        <v>84.28</v>
      </c>
      <c r="L45" s="136">
        <v>594.20000000000005</v>
      </c>
      <c r="M45" s="137" t="str">
        <f>VLOOKUP(L45:L137,'[3]Grade Table'!$B$5:$C$12,2)</f>
        <v>B-</v>
      </c>
      <c r="N45" s="138" t="str">
        <f t="shared" si="0"/>
        <v>PASS</v>
      </c>
    </row>
    <row r="46" spans="2:14" x14ac:dyDescent="0.2">
      <c r="B46" s="135" t="s">
        <v>158</v>
      </c>
      <c r="C46" s="52">
        <v>82</v>
      </c>
      <c r="D46" s="52">
        <v>78</v>
      </c>
      <c r="E46" s="52">
        <v>41</v>
      </c>
      <c r="F46" s="52">
        <v>41.5</v>
      </c>
      <c r="G46" s="52">
        <v>39</v>
      </c>
      <c r="H46" s="52">
        <v>83</v>
      </c>
      <c r="I46" s="52">
        <v>37.83</v>
      </c>
      <c r="J46" s="52">
        <v>79.540000000000006</v>
      </c>
      <c r="K46" s="52">
        <v>67.08</v>
      </c>
      <c r="L46" s="136">
        <v>548.95000000000005</v>
      </c>
      <c r="M46" s="137" t="str">
        <f>VLOOKUP(L46:L138,'[3]Grade Table'!$B$5:$C$12,2)</f>
        <v>C</v>
      </c>
      <c r="N46" s="138" t="str">
        <f t="shared" si="0"/>
        <v>PASS</v>
      </c>
    </row>
    <row r="47" spans="2:14" x14ac:dyDescent="0.2">
      <c r="B47" s="135" t="s">
        <v>140</v>
      </c>
      <c r="C47" s="52">
        <v>67</v>
      </c>
      <c r="D47" s="52">
        <v>64</v>
      </c>
      <c r="E47" s="52">
        <v>33.5</v>
      </c>
      <c r="F47" s="52">
        <v>44.5</v>
      </c>
      <c r="G47" s="52">
        <v>32</v>
      </c>
      <c r="H47" s="52">
        <v>89</v>
      </c>
      <c r="I47" s="52">
        <v>31.04</v>
      </c>
      <c r="J47" s="52">
        <v>64.989999999999995</v>
      </c>
      <c r="K47" s="52">
        <v>55.04</v>
      </c>
      <c r="L47" s="136">
        <v>481.07</v>
      </c>
      <c r="M47" s="137" t="str">
        <f>VLOOKUP(L47:L139,'[3]Grade Table'!$B$5:$C$12,2)</f>
        <v>D</v>
      </c>
      <c r="N47" s="138" t="str">
        <f t="shared" si="0"/>
        <v>FAIL</v>
      </c>
    </row>
    <row r="48" spans="2:14" x14ac:dyDescent="0.2">
      <c r="B48" s="135" t="s">
        <v>138</v>
      </c>
      <c r="C48" s="52">
        <v>83</v>
      </c>
      <c r="D48" s="52">
        <v>56</v>
      </c>
      <c r="E48" s="52">
        <v>41.5</v>
      </c>
      <c r="F48" s="52">
        <v>37</v>
      </c>
      <c r="G48" s="52">
        <v>28</v>
      </c>
      <c r="H48" s="52">
        <v>74</v>
      </c>
      <c r="I48" s="52">
        <v>27.16</v>
      </c>
      <c r="J48" s="52">
        <v>80.510000000000005</v>
      </c>
      <c r="K48" s="52">
        <v>48.16</v>
      </c>
      <c r="L48" s="136">
        <v>475.33</v>
      </c>
      <c r="M48" s="137" t="str">
        <f>VLOOKUP(L48:L140,'[3]Grade Table'!$B$5:$C$12,2)</f>
        <v>D</v>
      </c>
      <c r="N48" s="138" t="str">
        <f t="shared" si="0"/>
        <v>FAIL</v>
      </c>
    </row>
    <row r="49" spans="2:14" x14ac:dyDescent="0.2">
      <c r="B49" s="135" t="s">
        <v>153</v>
      </c>
      <c r="C49" s="52">
        <v>89</v>
      </c>
      <c r="D49" s="52">
        <v>53</v>
      </c>
      <c r="E49" s="52">
        <v>44.5</v>
      </c>
      <c r="F49" s="52">
        <v>50</v>
      </c>
      <c r="G49" s="52">
        <v>26.5</v>
      </c>
      <c r="H49" s="52">
        <v>100</v>
      </c>
      <c r="I49" s="52">
        <v>25.704999999999998</v>
      </c>
      <c r="J49" s="52">
        <v>86.33</v>
      </c>
      <c r="K49" s="52">
        <v>45.58</v>
      </c>
      <c r="L49" s="136">
        <v>520.61500000000001</v>
      </c>
      <c r="M49" s="137" t="str">
        <f>VLOOKUP(L49:L141,'[3]Grade Table'!$B$5:$C$12,2)</f>
        <v>C-</v>
      </c>
      <c r="N49" s="138" t="str">
        <f t="shared" si="0"/>
        <v>PASS</v>
      </c>
    </row>
    <row r="50" spans="2:14" x14ac:dyDescent="0.2">
      <c r="B50" s="135" t="s">
        <v>131</v>
      </c>
      <c r="C50" s="52">
        <v>74</v>
      </c>
      <c r="D50" s="52">
        <v>43</v>
      </c>
      <c r="E50" s="52">
        <v>37</v>
      </c>
      <c r="F50" s="52">
        <v>37</v>
      </c>
      <c r="G50" s="52">
        <v>21.5</v>
      </c>
      <c r="H50" s="52">
        <v>74</v>
      </c>
      <c r="I50" s="52">
        <v>20.855</v>
      </c>
      <c r="J50" s="52">
        <v>71.78</v>
      </c>
      <c r="K50" s="52">
        <v>36.979999999999997</v>
      </c>
      <c r="L50" s="136">
        <v>416.11500000000001</v>
      </c>
      <c r="M50" s="137" t="str">
        <f>VLOOKUP(L50:L142,'[3]Grade Table'!$B$5:$C$12,2)</f>
        <v>F</v>
      </c>
      <c r="N50" s="138" t="str">
        <f t="shared" si="0"/>
        <v>FAIL</v>
      </c>
    </row>
    <row r="51" spans="2:14" x14ac:dyDescent="0.2">
      <c r="B51" s="135" t="s">
        <v>186</v>
      </c>
      <c r="C51" s="52">
        <v>74</v>
      </c>
      <c r="D51" s="52">
        <v>99</v>
      </c>
      <c r="E51" s="52">
        <v>37</v>
      </c>
      <c r="F51" s="52">
        <v>47</v>
      </c>
      <c r="G51" s="52">
        <v>49.5</v>
      </c>
      <c r="H51" s="52">
        <v>94</v>
      </c>
      <c r="I51" s="52">
        <v>48.015000000000001</v>
      </c>
      <c r="J51" s="52">
        <v>71.78</v>
      </c>
      <c r="K51" s="52">
        <v>85.14</v>
      </c>
      <c r="L51" s="136">
        <v>605.43499999999995</v>
      </c>
      <c r="M51" s="137" t="str">
        <f>VLOOKUP(L51:L143,'[3]Grade Table'!$B$5:$C$12,2)</f>
        <v>B</v>
      </c>
      <c r="N51" s="138" t="str">
        <f t="shared" si="0"/>
        <v>PASS</v>
      </c>
    </row>
    <row r="52" spans="2:14" x14ac:dyDescent="0.2">
      <c r="B52" s="135" t="s">
        <v>178</v>
      </c>
      <c r="C52" s="52">
        <v>100</v>
      </c>
      <c r="D52" s="52">
        <v>67</v>
      </c>
      <c r="E52" s="52">
        <v>50</v>
      </c>
      <c r="F52" s="52">
        <v>50</v>
      </c>
      <c r="G52" s="52">
        <v>33.5</v>
      </c>
      <c r="H52" s="52">
        <v>100</v>
      </c>
      <c r="I52" s="52">
        <v>32.494999999999997</v>
      </c>
      <c r="J52" s="52">
        <v>97</v>
      </c>
      <c r="K52" s="52">
        <v>57.62</v>
      </c>
      <c r="L52" s="136">
        <v>587.61500000000001</v>
      </c>
      <c r="M52" s="137" t="str">
        <f>VLOOKUP(L52:L144,'[3]Grade Table'!$B$5:$C$12,2)</f>
        <v>B-</v>
      </c>
      <c r="N52" s="138" t="str">
        <f t="shared" si="0"/>
        <v>PASS</v>
      </c>
    </row>
    <row r="53" spans="2:14" x14ac:dyDescent="0.2">
      <c r="B53" s="135" t="s">
        <v>143</v>
      </c>
      <c r="C53" s="52">
        <v>94</v>
      </c>
      <c r="D53" s="52">
        <v>87</v>
      </c>
      <c r="E53" s="52">
        <v>47</v>
      </c>
      <c r="F53" s="52">
        <v>4</v>
      </c>
      <c r="G53" s="52">
        <v>43.5</v>
      </c>
      <c r="H53" s="52">
        <v>8</v>
      </c>
      <c r="I53" s="52">
        <v>42.195</v>
      </c>
      <c r="J53" s="52">
        <v>91.18</v>
      </c>
      <c r="K53" s="52">
        <v>74.819999999999993</v>
      </c>
      <c r="L53" s="136">
        <v>491.69499999999999</v>
      </c>
      <c r="M53" s="137" t="str">
        <f>VLOOKUP(L53:L145,'[3]Grade Table'!$B$5:$C$12,2)</f>
        <v>C-</v>
      </c>
      <c r="N53" s="138" t="str">
        <f t="shared" si="0"/>
        <v>PASS</v>
      </c>
    </row>
    <row r="54" spans="2:14" x14ac:dyDescent="0.2">
      <c r="B54" s="135" t="s">
        <v>119</v>
      </c>
      <c r="C54" s="52">
        <v>8</v>
      </c>
      <c r="D54" s="52">
        <v>67</v>
      </c>
      <c r="E54" s="52">
        <v>4</v>
      </c>
      <c r="F54" s="52">
        <v>24</v>
      </c>
      <c r="G54" s="52">
        <v>33.5</v>
      </c>
      <c r="H54" s="52">
        <v>48</v>
      </c>
      <c r="I54" s="52">
        <v>32.494999999999997</v>
      </c>
      <c r="J54" s="52">
        <v>7.76</v>
      </c>
      <c r="K54" s="52">
        <v>57.62</v>
      </c>
      <c r="L54" s="136">
        <v>282.375</v>
      </c>
      <c r="M54" s="137" t="str">
        <f>VLOOKUP(L54:L146,'[3]Grade Table'!$B$5:$C$12,2)</f>
        <v>F</v>
      </c>
      <c r="N54" s="138" t="str">
        <f t="shared" si="0"/>
        <v>FAIL</v>
      </c>
    </row>
    <row r="55" spans="2:14" x14ac:dyDescent="0.2">
      <c r="B55" s="135" t="s">
        <v>171</v>
      </c>
      <c r="C55" s="52">
        <v>74</v>
      </c>
      <c r="D55" s="52">
        <v>100</v>
      </c>
      <c r="E55" s="52">
        <v>37</v>
      </c>
      <c r="F55" s="52">
        <v>36</v>
      </c>
      <c r="G55" s="52">
        <v>50</v>
      </c>
      <c r="H55" s="52">
        <v>72</v>
      </c>
      <c r="I55" s="52">
        <v>48.5</v>
      </c>
      <c r="J55" s="52">
        <v>71.78</v>
      </c>
      <c r="K55" s="52">
        <v>86</v>
      </c>
      <c r="L55" s="136">
        <v>575.28</v>
      </c>
      <c r="M55" s="137" t="str">
        <f>VLOOKUP(L55:L147,'[3]Grade Table'!$B$5:$C$12,2)</f>
        <v>B-</v>
      </c>
      <c r="N55" s="138" t="str">
        <f t="shared" si="0"/>
        <v>PASS</v>
      </c>
    </row>
    <row r="56" spans="2:14" x14ac:dyDescent="0.2">
      <c r="B56" s="135" t="s">
        <v>206</v>
      </c>
      <c r="C56" s="52">
        <v>100</v>
      </c>
      <c r="D56" s="52">
        <v>89</v>
      </c>
      <c r="E56" s="52">
        <v>50</v>
      </c>
      <c r="F56" s="52">
        <v>50</v>
      </c>
      <c r="G56" s="52">
        <v>44.5</v>
      </c>
      <c r="H56" s="52">
        <v>100</v>
      </c>
      <c r="I56" s="52">
        <v>43.164999999999999</v>
      </c>
      <c r="J56" s="52">
        <v>97</v>
      </c>
      <c r="K56" s="52">
        <v>76.540000000000006</v>
      </c>
      <c r="L56" s="136">
        <v>650.20500000000004</v>
      </c>
      <c r="M56" s="137" t="str">
        <f>VLOOKUP(L56:L148,'[3]Grade Table'!$B$5:$C$12,2)</f>
        <v>A-</v>
      </c>
      <c r="N56" s="138" t="str">
        <f t="shared" si="0"/>
        <v>PASS</v>
      </c>
    </row>
    <row r="57" spans="2:14" x14ac:dyDescent="0.2">
      <c r="B57" s="135" t="s">
        <v>141</v>
      </c>
      <c r="C57" s="52">
        <v>48</v>
      </c>
      <c r="D57" s="52">
        <v>89</v>
      </c>
      <c r="E57" s="52">
        <v>24</v>
      </c>
      <c r="F57" s="52">
        <v>37</v>
      </c>
      <c r="G57" s="52">
        <v>44.5</v>
      </c>
      <c r="H57" s="52">
        <v>74</v>
      </c>
      <c r="I57" s="52">
        <v>43.164999999999999</v>
      </c>
      <c r="J57" s="52">
        <v>46.56</v>
      </c>
      <c r="K57" s="52">
        <v>76.540000000000006</v>
      </c>
      <c r="L57" s="136">
        <v>482.76499999999999</v>
      </c>
      <c r="M57" s="137" t="str">
        <f>VLOOKUP(L57:L149,'[3]Grade Table'!$B$5:$C$12,2)</f>
        <v>D</v>
      </c>
      <c r="N57" s="138" t="str">
        <f t="shared" si="0"/>
        <v>FAIL</v>
      </c>
    </row>
    <row r="58" spans="2:14" x14ac:dyDescent="0.2">
      <c r="B58" s="135" t="s">
        <v>169</v>
      </c>
      <c r="C58" s="52">
        <v>72</v>
      </c>
      <c r="D58" s="52">
        <v>100</v>
      </c>
      <c r="E58" s="52">
        <v>36</v>
      </c>
      <c r="F58" s="52">
        <v>37</v>
      </c>
      <c r="G58" s="52">
        <v>50</v>
      </c>
      <c r="H58" s="52">
        <v>74</v>
      </c>
      <c r="I58" s="52">
        <v>48.5</v>
      </c>
      <c r="J58" s="52">
        <v>69.84</v>
      </c>
      <c r="K58" s="52">
        <v>86</v>
      </c>
      <c r="L58" s="136">
        <v>573.34</v>
      </c>
      <c r="M58" s="137" t="str">
        <f>VLOOKUP(L58:L150,'[3]Grade Table'!$B$5:$C$12,2)</f>
        <v>B-</v>
      </c>
      <c r="N58" s="138" t="str">
        <f t="shared" si="0"/>
        <v>PASS</v>
      </c>
    </row>
    <row r="59" spans="2:14" x14ac:dyDescent="0.2">
      <c r="B59" s="135" t="s">
        <v>142</v>
      </c>
      <c r="C59" s="52">
        <v>100</v>
      </c>
      <c r="D59" s="52">
        <v>56</v>
      </c>
      <c r="E59" s="52">
        <v>50</v>
      </c>
      <c r="F59" s="52">
        <v>27</v>
      </c>
      <c r="G59" s="52">
        <v>28</v>
      </c>
      <c r="H59" s="52">
        <v>54</v>
      </c>
      <c r="I59" s="52">
        <v>27.16</v>
      </c>
      <c r="J59" s="52">
        <v>97</v>
      </c>
      <c r="K59" s="52">
        <v>48.16</v>
      </c>
      <c r="L59" s="136">
        <v>487.32</v>
      </c>
      <c r="M59" s="137" t="str">
        <f>VLOOKUP(L59:L151,'[3]Grade Table'!$B$5:$C$12,2)</f>
        <v>D</v>
      </c>
      <c r="N59" s="138" t="str">
        <f t="shared" si="0"/>
        <v>FAIL</v>
      </c>
    </row>
    <row r="60" spans="2:14" x14ac:dyDescent="0.2">
      <c r="B60" s="135" t="s">
        <v>183</v>
      </c>
      <c r="C60" s="52">
        <v>74</v>
      </c>
      <c r="D60" s="52">
        <v>100</v>
      </c>
      <c r="E60" s="52">
        <v>37</v>
      </c>
      <c r="F60" s="52">
        <v>44</v>
      </c>
      <c r="G60" s="52">
        <v>50</v>
      </c>
      <c r="H60" s="52">
        <v>88</v>
      </c>
      <c r="I60" s="52">
        <v>48.5</v>
      </c>
      <c r="J60" s="52">
        <v>71.78</v>
      </c>
      <c r="K60" s="52">
        <v>86</v>
      </c>
      <c r="L60" s="136">
        <v>599.28</v>
      </c>
      <c r="M60" s="137" t="str">
        <f>VLOOKUP(L60:L152,'[3]Grade Table'!$B$5:$C$12,2)</f>
        <v>B-</v>
      </c>
      <c r="N60" s="138" t="str">
        <f t="shared" si="0"/>
        <v>PASS</v>
      </c>
    </row>
    <row r="61" spans="2:14" x14ac:dyDescent="0.2">
      <c r="B61" s="135" t="s">
        <v>197</v>
      </c>
      <c r="C61" s="52">
        <v>88</v>
      </c>
      <c r="D61" s="52">
        <v>100</v>
      </c>
      <c r="E61" s="52">
        <v>44</v>
      </c>
      <c r="F61" s="52">
        <v>43.5</v>
      </c>
      <c r="G61" s="52">
        <v>50</v>
      </c>
      <c r="H61" s="52">
        <v>87</v>
      </c>
      <c r="I61" s="52">
        <v>48.5</v>
      </c>
      <c r="J61" s="52">
        <v>85.36</v>
      </c>
      <c r="K61" s="52">
        <v>86</v>
      </c>
      <c r="L61" s="136">
        <v>632.36</v>
      </c>
      <c r="M61" s="137" t="str">
        <f>VLOOKUP(L61:L153,'[3]Grade Table'!$B$5:$C$12,2)</f>
        <v>B</v>
      </c>
      <c r="N61" s="138" t="str">
        <f t="shared" si="0"/>
        <v>PASS</v>
      </c>
    </row>
    <row r="62" spans="2:14" x14ac:dyDescent="0.2">
      <c r="B62" s="135" t="s">
        <v>124</v>
      </c>
      <c r="C62" s="52">
        <v>54</v>
      </c>
      <c r="D62" s="52">
        <v>43</v>
      </c>
      <c r="E62" s="52">
        <v>27</v>
      </c>
      <c r="F62" s="52">
        <v>32.5</v>
      </c>
      <c r="G62" s="52">
        <v>21.5</v>
      </c>
      <c r="H62" s="52">
        <v>65</v>
      </c>
      <c r="I62" s="52">
        <v>20.855</v>
      </c>
      <c r="J62" s="52">
        <v>52.38</v>
      </c>
      <c r="K62" s="52">
        <v>36.979999999999997</v>
      </c>
      <c r="L62" s="136">
        <v>353.21499999999997</v>
      </c>
      <c r="M62" s="137" t="str">
        <f>VLOOKUP(L62:L154,'[3]Grade Table'!$B$5:$C$12,2)</f>
        <v>F</v>
      </c>
      <c r="N62" s="138" t="str">
        <f t="shared" si="0"/>
        <v>FAIL</v>
      </c>
    </row>
    <row r="63" spans="2:14" x14ac:dyDescent="0.2">
      <c r="B63" s="135" t="s">
        <v>133</v>
      </c>
      <c r="C63" s="52">
        <v>65</v>
      </c>
      <c r="D63" s="52">
        <v>56</v>
      </c>
      <c r="E63" s="52">
        <v>32.5</v>
      </c>
      <c r="F63" s="52">
        <v>33.5</v>
      </c>
      <c r="G63" s="52">
        <v>28</v>
      </c>
      <c r="H63" s="52">
        <v>67</v>
      </c>
      <c r="I63" s="52">
        <v>27.16</v>
      </c>
      <c r="J63" s="52">
        <v>63.05</v>
      </c>
      <c r="K63" s="52">
        <v>48.16</v>
      </c>
      <c r="L63" s="136">
        <v>420.37</v>
      </c>
      <c r="M63" s="137" t="str">
        <f>VLOOKUP(L63:L155,'[3]Grade Table'!$B$5:$C$12,2)</f>
        <v>F</v>
      </c>
      <c r="N63" s="138" t="str">
        <f t="shared" si="0"/>
        <v>FAIL</v>
      </c>
    </row>
    <row r="64" spans="2:14" x14ac:dyDescent="0.2">
      <c r="B64" s="135" t="s">
        <v>154</v>
      </c>
      <c r="C64" s="52">
        <v>67</v>
      </c>
      <c r="D64" s="52">
        <v>78</v>
      </c>
      <c r="E64" s="52">
        <v>33.5</v>
      </c>
      <c r="F64" s="52">
        <v>44.5</v>
      </c>
      <c r="G64" s="52">
        <v>39</v>
      </c>
      <c r="H64" s="52">
        <v>89</v>
      </c>
      <c r="I64" s="52">
        <v>37.83</v>
      </c>
      <c r="J64" s="52">
        <v>64.989999999999995</v>
      </c>
      <c r="K64" s="52">
        <v>67.08</v>
      </c>
      <c r="L64" s="136">
        <v>520.9</v>
      </c>
      <c r="M64" s="137" t="str">
        <f>VLOOKUP(L64:L156,'[3]Grade Table'!$B$5:$C$12,2)</f>
        <v>C-</v>
      </c>
      <c r="N64" s="138" t="str">
        <f t="shared" si="0"/>
        <v>PASS</v>
      </c>
    </row>
    <row r="65" spans="2:14" x14ac:dyDescent="0.2">
      <c r="B65" s="135" t="s">
        <v>188</v>
      </c>
      <c r="C65" s="52">
        <v>89</v>
      </c>
      <c r="D65" s="52">
        <v>90</v>
      </c>
      <c r="E65" s="52">
        <v>44.5</v>
      </c>
      <c r="F65" s="52">
        <v>43.5</v>
      </c>
      <c r="G65" s="52">
        <v>45</v>
      </c>
      <c r="H65" s="52">
        <v>87</v>
      </c>
      <c r="I65" s="52">
        <v>43.65</v>
      </c>
      <c r="J65" s="52">
        <v>86.33</v>
      </c>
      <c r="K65" s="52">
        <v>77.400000000000006</v>
      </c>
      <c r="L65" s="136">
        <v>606.38</v>
      </c>
      <c r="M65" s="137" t="str">
        <f>VLOOKUP(L65:L157,'[3]Grade Table'!$B$5:$C$12,2)</f>
        <v>B</v>
      </c>
      <c r="N65" s="138" t="str">
        <f t="shared" si="0"/>
        <v>PASS</v>
      </c>
    </row>
    <row r="66" spans="2:14" x14ac:dyDescent="0.2">
      <c r="B66" s="135" t="s">
        <v>174</v>
      </c>
      <c r="C66" s="52">
        <v>74</v>
      </c>
      <c r="D66" s="52">
        <v>100</v>
      </c>
      <c r="E66" s="52">
        <v>37</v>
      </c>
      <c r="F66" s="52">
        <v>37.5</v>
      </c>
      <c r="G66" s="52">
        <v>50</v>
      </c>
      <c r="H66" s="52">
        <v>75</v>
      </c>
      <c r="I66" s="52">
        <v>48.5</v>
      </c>
      <c r="J66" s="52">
        <v>71.78</v>
      </c>
      <c r="K66" s="52">
        <v>86</v>
      </c>
      <c r="L66" s="136">
        <v>579.78</v>
      </c>
      <c r="M66" s="137" t="str">
        <f>VLOOKUP(L66:L158,'[3]Grade Table'!$B$5:$C$12,2)</f>
        <v>B-</v>
      </c>
      <c r="N66" s="138" t="str">
        <f t="shared" si="0"/>
        <v>PASS</v>
      </c>
    </row>
    <row r="67" spans="2:14" x14ac:dyDescent="0.2">
      <c r="B67" s="135" t="s">
        <v>205</v>
      </c>
      <c r="C67" s="52">
        <v>87</v>
      </c>
      <c r="D67" s="52">
        <v>100</v>
      </c>
      <c r="E67" s="52">
        <v>43.5</v>
      </c>
      <c r="F67" s="52">
        <v>50</v>
      </c>
      <c r="G67" s="52">
        <v>50</v>
      </c>
      <c r="H67" s="52">
        <v>100</v>
      </c>
      <c r="I67" s="52">
        <v>48.5</v>
      </c>
      <c r="J67" s="52">
        <v>84.39</v>
      </c>
      <c r="K67" s="52">
        <v>86</v>
      </c>
      <c r="L67" s="136">
        <v>649.39</v>
      </c>
      <c r="M67" s="137" t="str">
        <f>VLOOKUP(L67:L159,'[3]Grade Table'!$B$5:$C$12,2)</f>
        <v>A-</v>
      </c>
      <c r="N67" s="138" t="str">
        <f t="shared" si="0"/>
        <v>PASS</v>
      </c>
    </row>
    <row r="68" spans="2:14" x14ac:dyDescent="0.2">
      <c r="B68" s="135" t="s">
        <v>159</v>
      </c>
      <c r="C68" s="52">
        <v>100</v>
      </c>
      <c r="D68" s="52">
        <v>54</v>
      </c>
      <c r="E68" s="52">
        <v>50</v>
      </c>
      <c r="F68" s="52">
        <v>50</v>
      </c>
      <c r="G68" s="52">
        <v>27</v>
      </c>
      <c r="H68" s="52">
        <v>100</v>
      </c>
      <c r="I68" s="52">
        <v>26.19</v>
      </c>
      <c r="J68" s="52">
        <v>97</v>
      </c>
      <c r="K68" s="52">
        <v>46.44</v>
      </c>
      <c r="L68" s="136">
        <v>550.63</v>
      </c>
      <c r="M68" s="137" t="str">
        <f>VLOOKUP(L68:L160,'[3]Grade Table'!$B$5:$C$12,2)</f>
        <v>C</v>
      </c>
      <c r="N68" s="138" t="str">
        <f t="shared" si="0"/>
        <v>PASS</v>
      </c>
    </row>
    <row r="69" spans="2:14" x14ac:dyDescent="0.2">
      <c r="B69" s="135" t="s">
        <v>125</v>
      </c>
      <c r="C69" s="52">
        <v>87</v>
      </c>
      <c r="D69" s="52">
        <v>23</v>
      </c>
      <c r="E69" s="52">
        <v>43.5</v>
      </c>
      <c r="F69" s="52">
        <v>27.5</v>
      </c>
      <c r="G69" s="52">
        <v>11.5</v>
      </c>
      <c r="H69" s="52">
        <v>55</v>
      </c>
      <c r="I69" s="52">
        <v>11.154999999999999</v>
      </c>
      <c r="J69" s="52">
        <v>84.39</v>
      </c>
      <c r="K69" s="52">
        <v>19.78</v>
      </c>
      <c r="L69" s="136">
        <v>362.82499999999999</v>
      </c>
      <c r="M69" s="137" t="str">
        <f>VLOOKUP(L69:L161,'[3]Grade Table'!$B$5:$C$12,2)</f>
        <v>F</v>
      </c>
      <c r="N69" s="138" t="str">
        <f t="shared" si="0"/>
        <v>FAIL</v>
      </c>
    </row>
    <row r="70" spans="2:14" x14ac:dyDescent="0.2">
      <c r="B70" s="135" t="s">
        <v>129</v>
      </c>
      <c r="C70" s="52">
        <v>55</v>
      </c>
      <c r="D70" s="52">
        <v>45</v>
      </c>
      <c r="E70" s="52">
        <v>27.5</v>
      </c>
      <c r="F70" s="52">
        <v>50</v>
      </c>
      <c r="G70" s="52">
        <v>22.5</v>
      </c>
      <c r="H70" s="52">
        <v>100</v>
      </c>
      <c r="I70" s="52">
        <v>21.824999999999999</v>
      </c>
      <c r="J70" s="52">
        <v>53.35</v>
      </c>
      <c r="K70" s="52">
        <v>38.700000000000003</v>
      </c>
      <c r="L70" s="136">
        <v>413.875</v>
      </c>
      <c r="M70" s="137" t="str">
        <f>VLOOKUP(L70:L162,'[3]Grade Table'!$B$5:$C$12,2)</f>
        <v>F</v>
      </c>
      <c r="N70" s="138" t="str">
        <f t="shared" ref="N70:N98" si="1">IF(M70 &gt; "C-", "FAIL", "PASS")</f>
        <v>FAIL</v>
      </c>
    </row>
    <row r="71" spans="2:14" x14ac:dyDescent="0.2">
      <c r="B71" s="135" t="s">
        <v>177</v>
      </c>
      <c r="C71" s="52">
        <v>100</v>
      </c>
      <c r="D71" s="52">
        <v>67</v>
      </c>
      <c r="E71" s="52">
        <v>50</v>
      </c>
      <c r="F71" s="52">
        <v>49</v>
      </c>
      <c r="G71" s="52">
        <v>33.5</v>
      </c>
      <c r="H71" s="52">
        <v>98</v>
      </c>
      <c r="I71" s="52">
        <v>32.494999999999997</v>
      </c>
      <c r="J71" s="52">
        <v>97</v>
      </c>
      <c r="K71" s="52">
        <v>57.62</v>
      </c>
      <c r="L71" s="136">
        <v>584.61500000000001</v>
      </c>
      <c r="M71" s="137" t="str">
        <f>VLOOKUP(L71:L163,'[3]Grade Table'!$B$5:$C$12,2)</f>
        <v>B-</v>
      </c>
      <c r="N71" s="138" t="str">
        <f t="shared" si="1"/>
        <v>PASS</v>
      </c>
    </row>
    <row r="72" spans="2:14" x14ac:dyDescent="0.2">
      <c r="B72" s="135" t="s">
        <v>176</v>
      </c>
      <c r="C72" s="52">
        <v>100</v>
      </c>
      <c r="D72" s="52">
        <v>65</v>
      </c>
      <c r="E72" s="52">
        <v>50</v>
      </c>
      <c r="F72" s="52">
        <v>50</v>
      </c>
      <c r="G72" s="52">
        <v>32.5</v>
      </c>
      <c r="H72" s="52">
        <v>100</v>
      </c>
      <c r="I72" s="52">
        <v>31.524999999999999</v>
      </c>
      <c r="J72" s="52">
        <v>97</v>
      </c>
      <c r="K72" s="52">
        <v>55.9</v>
      </c>
      <c r="L72" s="136">
        <v>581.92499999999995</v>
      </c>
      <c r="M72" s="137" t="str">
        <f>VLOOKUP(L72:L164,'[3]Grade Table'!$B$5:$C$12,2)</f>
        <v>B-</v>
      </c>
      <c r="N72" s="138" t="str">
        <f t="shared" si="1"/>
        <v>PASS</v>
      </c>
    </row>
    <row r="73" spans="2:14" x14ac:dyDescent="0.2">
      <c r="B73" s="135" t="s">
        <v>200</v>
      </c>
      <c r="C73" s="52">
        <v>98</v>
      </c>
      <c r="D73" s="52">
        <v>89</v>
      </c>
      <c r="E73" s="52">
        <v>49</v>
      </c>
      <c r="F73" s="52">
        <v>49.5</v>
      </c>
      <c r="G73" s="52">
        <v>44.5</v>
      </c>
      <c r="H73" s="52">
        <v>99</v>
      </c>
      <c r="I73" s="52">
        <v>43.164999999999999</v>
      </c>
      <c r="J73" s="52">
        <v>95.06</v>
      </c>
      <c r="K73" s="52">
        <v>76.540000000000006</v>
      </c>
      <c r="L73" s="136">
        <v>643.76499999999999</v>
      </c>
      <c r="M73" s="137" t="str">
        <f>VLOOKUP(L73:L165,'[3]Grade Table'!$B$5:$C$12,2)</f>
        <v>A-</v>
      </c>
      <c r="N73" s="138" t="str">
        <f t="shared" si="1"/>
        <v>PASS</v>
      </c>
    </row>
    <row r="74" spans="2:14" x14ac:dyDescent="0.2">
      <c r="B74" s="135" t="s">
        <v>179</v>
      </c>
      <c r="C74" s="52">
        <v>100</v>
      </c>
      <c r="D74" s="52">
        <v>67</v>
      </c>
      <c r="E74" s="52">
        <v>50</v>
      </c>
      <c r="F74" s="52">
        <v>50</v>
      </c>
      <c r="G74" s="52">
        <v>33.5</v>
      </c>
      <c r="H74" s="52">
        <v>100</v>
      </c>
      <c r="I74" s="52">
        <v>32.494999999999997</v>
      </c>
      <c r="J74" s="52">
        <v>97</v>
      </c>
      <c r="K74" s="52">
        <v>57.62</v>
      </c>
      <c r="L74" s="136">
        <v>587.61500000000001</v>
      </c>
      <c r="M74" s="137" t="str">
        <f>VLOOKUP(L74:L166,'[3]Grade Table'!$B$5:$C$12,2)</f>
        <v>B-</v>
      </c>
      <c r="N74" s="138" t="str">
        <f t="shared" si="1"/>
        <v>PASS</v>
      </c>
    </row>
    <row r="75" spans="2:14" x14ac:dyDescent="0.2">
      <c r="B75" s="135" t="s">
        <v>207</v>
      </c>
      <c r="C75" s="52">
        <v>100</v>
      </c>
      <c r="D75" s="52">
        <v>89</v>
      </c>
      <c r="E75" s="52">
        <v>50</v>
      </c>
      <c r="F75" s="52">
        <v>50</v>
      </c>
      <c r="G75" s="52">
        <v>44.5</v>
      </c>
      <c r="H75" s="52">
        <v>100</v>
      </c>
      <c r="I75" s="52">
        <v>43.164999999999999</v>
      </c>
      <c r="J75" s="52">
        <v>97</v>
      </c>
      <c r="K75" s="52">
        <v>76.540000000000006</v>
      </c>
      <c r="L75" s="136">
        <v>650.20500000000004</v>
      </c>
      <c r="M75" s="137" t="str">
        <f>VLOOKUP(L75:L167,'[3]Grade Table'!$B$5:$C$12,2)</f>
        <v>A-</v>
      </c>
      <c r="N75" s="138" t="str">
        <f t="shared" si="1"/>
        <v>PASS</v>
      </c>
    </row>
    <row r="76" spans="2:14" x14ac:dyDescent="0.2">
      <c r="B76" s="135" t="s">
        <v>201</v>
      </c>
      <c r="C76" s="52">
        <v>100</v>
      </c>
      <c r="D76" s="52">
        <v>87</v>
      </c>
      <c r="E76" s="52">
        <v>50</v>
      </c>
      <c r="F76" s="52">
        <v>50</v>
      </c>
      <c r="G76" s="52">
        <v>43.5</v>
      </c>
      <c r="H76" s="52">
        <v>100</v>
      </c>
      <c r="I76" s="52">
        <v>42.195</v>
      </c>
      <c r="J76" s="52">
        <v>97</v>
      </c>
      <c r="K76" s="52">
        <v>74.819999999999993</v>
      </c>
      <c r="L76" s="136">
        <v>644.51499999999999</v>
      </c>
      <c r="M76" s="137" t="str">
        <f>VLOOKUP(L76:L168,'[3]Grade Table'!$B$5:$C$12,2)</f>
        <v>A-</v>
      </c>
      <c r="N76" s="138" t="str">
        <f t="shared" si="1"/>
        <v>PASS</v>
      </c>
    </row>
    <row r="77" spans="2:14" x14ac:dyDescent="0.2">
      <c r="B77" s="135" t="s">
        <v>199</v>
      </c>
      <c r="C77" s="52">
        <v>99</v>
      </c>
      <c r="D77" s="52">
        <v>98</v>
      </c>
      <c r="E77" s="52">
        <v>49.5</v>
      </c>
      <c r="F77" s="52">
        <v>38.5</v>
      </c>
      <c r="G77" s="52">
        <v>49</v>
      </c>
      <c r="H77" s="52">
        <v>77</v>
      </c>
      <c r="I77" s="52">
        <v>47.53</v>
      </c>
      <c r="J77" s="52">
        <v>96.03</v>
      </c>
      <c r="K77" s="52">
        <v>84.28</v>
      </c>
      <c r="L77" s="136">
        <v>638.84</v>
      </c>
      <c r="M77" s="137" t="str">
        <f>VLOOKUP(L77:L169,'[3]Grade Table'!$B$5:$C$12,2)</f>
        <v>A-</v>
      </c>
      <c r="N77" s="138" t="str">
        <f t="shared" si="1"/>
        <v>PASS</v>
      </c>
    </row>
    <row r="78" spans="2:14" x14ac:dyDescent="0.2">
      <c r="B78" s="135" t="s">
        <v>149</v>
      </c>
      <c r="C78" s="52">
        <v>77</v>
      </c>
      <c r="D78" s="52">
        <v>82</v>
      </c>
      <c r="E78" s="52">
        <v>38.5</v>
      </c>
      <c r="F78" s="52">
        <v>28</v>
      </c>
      <c r="G78" s="52">
        <v>41</v>
      </c>
      <c r="H78" s="52">
        <v>56</v>
      </c>
      <c r="I78" s="52">
        <v>39.770000000000003</v>
      </c>
      <c r="J78" s="52">
        <v>74.69</v>
      </c>
      <c r="K78" s="52">
        <v>70.52</v>
      </c>
      <c r="L78" s="136">
        <v>507.48</v>
      </c>
      <c r="M78" s="137" t="str">
        <f>VLOOKUP(L78:L170,'[3]Grade Table'!$B$5:$C$12,2)</f>
        <v>C-</v>
      </c>
      <c r="N78" s="138" t="str">
        <f t="shared" si="1"/>
        <v>PASS</v>
      </c>
    </row>
    <row r="79" spans="2:14" x14ac:dyDescent="0.2">
      <c r="B79" s="135" t="s">
        <v>148</v>
      </c>
      <c r="C79" s="52">
        <v>56</v>
      </c>
      <c r="D79" s="52">
        <v>83</v>
      </c>
      <c r="E79" s="52">
        <v>28</v>
      </c>
      <c r="F79" s="52">
        <v>43.5</v>
      </c>
      <c r="G79" s="52">
        <v>41.5</v>
      </c>
      <c r="H79" s="52">
        <v>87</v>
      </c>
      <c r="I79" s="52">
        <v>40.255000000000003</v>
      </c>
      <c r="J79" s="52">
        <v>54.32</v>
      </c>
      <c r="K79" s="52">
        <v>71.38</v>
      </c>
      <c r="L79" s="136">
        <v>504.95499999999998</v>
      </c>
      <c r="M79" s="137" t="str">
        <f>VLOOKUP(L79:L171,'[3]Grade Table'!$B$5:$C$12,2)</f>
        <v>C-</v>
      </c>
      <c r="N79" s="138" t="str">
        <f t="shared" si="1"/>
        <v>PASS</v>
      </c>
    </row>
    <row r="80" spans="2:14" x14ac:dyDescent="0.2">
      <c r="B80" s="135" t="s">
        <v>156</v>
      </c>
      <c r="C80" s="52">
        <v>87</v>
      </c>
      <c r="D80" s="52">
        <v>74</v>
      </c>
      <c r="E80" s="52">
        <v>43.5</v>
      </c>
      <c r="F80" s="52">
        <v>38.5</v>
      </c>
      <c r="G80" s="52">
        <v>37</v>
      </c>
      <c r="H80" s="52">
        <v>77</v>
      </c>
      <c r="I80" s="52">
        <v>35.89</v>
      </c>
      <c r="J80" s="52">
        <v>84.39</v>
      </c>
      <c r="K80" s="52">
        <v>63.64</v>
      </c>
      <c r="L80" s="136">
        <v>540.91999999999996</v>
      </c>
      <c r="M80" s="137" t="str">
        <f>VLOOKUP(L80:L172,'[3]Grade Table'!$B$5:$C$12,2)</f>
        <v>C</v>
      </c>
      <c r="N80" s="138" t="str">
        <f t="shared" si="1"/>
        <v>PASS</v>
      </c>
    </row>
    <row r="81" spans="2:14" x14ac:dyDescent="0.2">
      <c r="B81" s="135" t="s">
        <v>161</v>
      </c>
      <c r="C81" s="52">
        <v>100</v>
      </c>
      <c r="D81" s="52">
        <v>55</v>
      </c>
      <c r="E81" s="52">
        <v>50</v>
      </c>
      <c r="F81" s="52">
        <v>50</v>
      </c>
      <c r="G81" s="52">
        <v>27.5</v>
      </c>
      <c r="H81" s="52">
        <v>100</v>
      </c>
      <c r="I81" s="52">
        <v>26.675000000000001</v>
      </c>
      <c r="J81" s="52">
        <v>97</v>
      </c>
      <c r="K81" s="52">
        <v>47.3</v>
      </c>
      <c r="L81" s="136">
        <v>553.47500000000002</v>
      </c>
      <c r="M81" s="137" t="str">
        <f>VLOOKUP(L81:L173,'[3]Grade Table'!$B$5:$C$12,2)</f>
        <v>C</v>
      </c>
      <c r="N81" s="138" t="str">
        <f t="shared" si="1"/>
        <v>PASS</v>
      </c>
    </row>
    <row r="82" spans="2:14" x14ac:dyDescent="0.2">
      <c r="B82" s="135" t="s">
        <v>210</v>
      </c>
      <c r="C82" s="52">
        <v>100</v>
      </c>
      <c r="D82" s="52">
        <v>100</v>
      </c>
      <c r="E82" s="52">
        <v>50</v>
      </c>
      <c r="F82" s="52">
        <v>50</v>
      </c>
      <c r="G82" s="52">
        <v>50</v>
      </c>
      <c r="H82" s="52">
        <v>100</v>
      </c>
      <c r="I82" s="52">
        <v>48.5</v>
      </c>
      <c r="J82" s="52">
        <v>97</v>
      </c>
      <c r="K82" s="52">
        <v>86</v>
      </c>
      <c r="L82" s="136">
        <v>681.5</v>
      </c>
      <c r="M82" s="137" t="str">
        <f>VLOOKUP(L82:L174,'[3]Grade Table'!$B$5:$C$12,2)</f>
        <v>A</v>
      </c>
      <c r="N82" s="138" t="str">
        <f t="shared" si="1"/>
        <v>PASS</v>
      </c>
    </row>
    <row r="83" spans="2:14" x14ac:dyDescent="0.2">
      <c r="B83" s="135" t="s">
        <v>185</v>
      </c>
      <c r="C83" s="52">
        <v>75</v>
      </c>
      <c r="D83" s="52">
        <v>100</v>
      </c>
      <c r="E83" s="52">
        <v>37.5</v>
      </c>
      <c r="F83" s="52">
        <v>44.5</v>
      </c>
      <c r="G83" s="52">
        <v>50</v>
      </c>
      <c r="H83" s="52">
        <v>89</v>
      </c>
      <c r="I83" s="52">
        <v>48.5</v>
      </c>
      <c r="J83" s="52">
        <v>72.75</v>
      </c>
      <c r="K83" s="52">
        <v>86</v>
      </c>
      <c r="L83" s="136">
        <v>603.25</v>
      </c>
      <c r="M83" s="137" t="str">
        <f>VLOOKUP(L83:L175,'[3]Grade Table'!$B$5:$C$12,2)</f>
        <v>B</v>
      </c>
      <c r="N83" s="138" t="str">
        <f t="shared" si="1"/>
        <v>PASS</v>
      </c>
    </row>
    <row r="84" spans="2:14" x14ac:dyDescent="0.2">
      <c r="B84" s="135" t="s">
        <v>152</v>
      </c>
      <c r="C84" s="52">
        <v>77</v>
      </c>
      <c r="D84" s="52">
        <v>74</v>
      </c>
      <c r="E84" s="52">
        <v>38.5</v>
      </c>
      <c r="F84" s="52">
        <v>39</v>
      </c>
      <c r="G84" s="52">
        <v>37</v>
      </c>
      <c r="H84" s="52">
        <v>78</v>
      </c>
      <c r="I84" s="52">
        <v>35.89</v>
      </c>
      <c r="J84" s="52">
        <v>74.69</v>
      </c>
      <c r="K84" s="52">
        <v>63.64</v>
      </c>
      <c r="L84" s="136">
        <v>517.72</v>
      </c>
      <c r="M84" s="137" t="str">
        <f>VLOOKUP(L84:L176,'[3]Grade Table'!$B$5:$C$12,2)</f>
        <v>C-</v>
      </c>
      <c r="N84" s="138" t="str">
        <f t="shared" si="1"/>
        <v>PASS</v>
      </c>
    </row>
    <row r="85" spans="2:14" x14ac:dyDescent="0.2">
      <c r="B85" s="135" t="s">
        <v>194</v>
      </c>
      <c r="C85" s="52">
        <v>89</v>
      </c>
      <c r="D85" s="52">
        <v>100</v>
      </c>
      <c r="E85" s="52">
        <v>44.5</v>
      </c>
      <c r="F85" s="52">
        <v>39</v>
      </c>
      <c r="G85" s="52">
        <v>50</v>
      </c>
      <c r="H85" s="52">
        <v>78</v>
      </c>
      <c r="I85" s="52">
        <v>48.5</v>
      </c>
      <c r="J85" s="52">
        <v>86.33</v>
      </c>
      <c r="K85" s="52">
        <v>86</v>
      </c>
      <c r="L85" s="136">
        <v>621.33000000000004</v>
      </c>
      <c r="M85" s="137" t="str">
        <f>VLOOKUP(L85:L177,'[3]Grade Table'!$B$5:$C$12,2)</f>
        <v>B</v>
      </c>
      <c r="N85" s="138" t="str">
        <f t="shared" si="1"/>
        <v>PASS</v>
      </c>
    </row>
    <row r="86" spans="2:14" x14ac:dyDescent="0.2">
      <c r="B86" s="135" t="s">
        <v>208</v>
      </c>
      <c r="C86" s="52">
        <v>100</v>
      </c>
      <c r="D86" s="52">
        <v>98</v>
      </c>
      <c r="E86" s="52">
        <v>50</v>
      </c>
      <c r="F86" s="52">
        <v>50</v>
      </c>
      <c r="G86" s="52">
        <v>49</v>
      </c>
      <c r="H86" s="52">
        <v>100</v>
      </c>
      <c r="I86" s="52">
        <v>47.53</v>
      </c>
      <c r="J86" s="52">
        <v>97</v>
      </c>
      <c r="K86" s="52">
        <v>84.28</v>
      </c>
      <c r="L86" s="136">
        <v>675.81</v>
      </c>
      <c r="M86" s="137" t="str">
        <f>VLOOKUP(L86:L178,'[3]Grade Table'!$B$5:$C$12,2)</f>
        <v>A</v>
      </c>
      <c r="N86" s="138" t="str">
        <f t="shared" si="1"/>
        <v>PASS</v>
      </c>
    </row>
    <row r="87" spans="2:14" x14ac:dyDescent="0.2">
      <c r="B87" s="135" t="s">
        <v>190</v>
      </c>
      <c r="C87" s="52">
        <v>78</v>
      </c>
      <c r="D87" s="52">
        <v>94</v>
      </c>
      <c r="E87" s="52">
        <v>39</v>
      </c>
      <c r="F87" s="52">
        <v>49.5</v>
      </c>
      <c r="G87" s="52">
        <v>47</v>
      </c>
      <c r="H87" s="52">
        <v>99</v>
      </c>
      <c r="I87" s="52">
        <v>45.59</v>
      </c>
      <c r="J87" s="52">
        <v>75.66</v>
      </c>
      <c r="K87" s="52">
        <v>80.84</v>
      </c>
      <c r="L87" s="136">
        <v>608.59</v>
      </c>
      <c r="M87" s="137" t="str">
        <f>VLOOKUP(L87:L179,'[3]Grade Table'!$B$5:$C$12,2)</f>
        <v>B</v>
      </c>
      <c r="N87" s="138" t="str">
        <f t="shared" si="1"/>
        <v>PASS</v>
      </c>
    </row>
    <row r="88" spans="2:14" x14ac:dyDescent="0.2">
      <c r="B88" s="135" t="s">
        <v>209</v>
      </c>
      <c r="C88" s="52">
        <v>100</v>
      </c>
      <c r="D88" s="52">
        <v>99</v>
      </c>
      <c r="E88" s="52">
        <v>50</v>
      </c>
      <c r="F88" s="52">
        <v>50</v>
      </c>
      <c r="G88" s="52">
        <v>49.5</v>
      </c>
      <c r="H88" s="52">
        <v>100</v>
      </c>
      <c r="I88" s="52">
        <v>48.015000000000001</v>
      </c>
      <c r="J88" s="52">
        <v>97</v>
      </c>
      <c r="K88" s="52">
        <v>85.14</v>
      </c>
      <c r="L88" s="136">
        <v>678.65499999999997</v>
      </c>
      <c r="M88" s="137" t="str">
        <f>VLOOKUP(L88:L180,'[3]Grade Table'!$B$5:$C$12,2)</f>
        <v>A</v>
      </c>
      <c r="N88" s="138" t="str">
        <f t="shared" si="1"/>
        <v>PASS</v>
      </c>
    </row>
    <row r="89" spans="2:14" x14ac:dyDescent="0.2">
      <c r="B89" s="135" t="s">
        <v>170</v>
      </c>
      <c r="C89" s="52">
        <v>78</v>
      </c>
      <c r="D89" s="52">
        <v>100</v>
      </c>
      <c r="E89" s="52">
        <v>39</v>
      </c>
      <c r="F89" s="52">
        <v>32.5</v>
      </c>
      <c r="G89" s="52">
        <v>50</v>
      </c>
      <c r="H89" s="52">
        <v>65</v>
      </c>
      <c r="I89" s="52">
        <v>48.5</v>
      </c>
      <c r="J89" s="52">
        <v>75.66</v>
      </c>
      <c r="K89" s="52">
        <v>86</v>
      </c>
      <c r="L89" s="136">
        <v>574.66</v>
      </c>
      <c r="M89" s="137" t="str">
        <f>VLOOKUP(L89:L181,'[3]Grade Table'!$B$5:$C$12,2)</f>
        <v>B-</v>
      </c>
      <c r="N89" s="138" t="str">
        <f t="shared" si="1"/>
        <v>PASS</v>
      </c>
    </row>
    <row r="90" spans="2:14" x14ac:dyDescent="0.2">
      <c r="B90" s="135" t="s">
        <v>192</v>
      </c>
      <c r="C90" s="52">
        <v>100</v>
      </c>
      <c r="D90" s="52">
        <v>77</v>
      </c>
      <c r="E90" s="52">
        <v>50</v>
      </c>
      <c r="F90" s="52">
        <v>50</v>
      </c>
      <c r="G90" s="52">
        <v>38.5</v>
      </c>
      <c r="H90" s="52">
        <v>100</v>
      </c>
      <c r="I90" s="52">
        <v>37.344999999999999</v>
      </c>
      <c r="J90" s="52">
        <v>97</v>
      </c>
      <c r="K90" s="52">
        <v>66.22</v>
      </c>
      <c r="L90" s="136">
        <v>616.06500000000005</v>
      </c>
      <c r="M90" s="137" t="str">
        <f>VLOOKUP(L90:L182,'[3]Grade Table'!$B$5:$C$12,2)</f>
        <v>B</v>
      </c>
      <c r="N90" s="138" t="str">
        <f t="shared" si="1"/>
        <v>PASS</v>
      </c>
    </row>
    <row r="91" spans="2:14" x14ac:dyDescent="0.2">
      <c r="B91" s="135" t="s">
        <v>162</v>
      </c>
      <c r="C91" s="52">
        <v>100</v>
      </c>
      <c r="D91" s="52">
        <v>56</v>
      </c>
      <c r="E91" s="52">
        <v>50</v>
      </c>
      <c r="F91" s="52">
        <v>50</v>
      </c>
      <c r="G91" s="52">
        <v>28</v>
      </c>
      <c r="H91" s="52">
        <v>100</v>
      </c>
      <c r="I91" s="52">
        <v>27.16</v>
      </c>
      <c r="J91" s="52">
        <v>97</v>
      </c>
      <c r="K91" s="52">
        <v>48.16</v>
      </c>
      <c r="L91" s="136">
        <v>556.32000000000005</v>
      </c>
      <c r="M91" s="137" t="str">
        <f>VLOOKUP(L91:L183,'[3]Grade Table'!$B$5:$C$12,2)</f>
        <v>C</v>
      </c>
      <c r="N91" s="138" t="str">
        <f t="shared" si="1"/>
        <v>PASS</v>
      </c>
    </row>
    <row r="92" spans="2:14" x14ac:dyDescent="0.2">
      <c r="B92" s="135" t="s">
        <v>130</v>
      </c>
      <c r="C92" s="52">
        <v>99</v>
      </c>
      <c r="D92" s="52">
        <v>8</v>
      </c>
      <c r="E92" s="52">
        <v>49.5</v>
      </c>
      <c r="F92" s="52">
        <v>49</v>
      </c>
      <c r="G92" s="52">
        <v>4</v>
      </c>
      <c r="H92" s="52">
        <v>98</v>
      </c>
      <c r="I92" s="52">
        <v>3.88</v>
      </c>
      <c r="J92" s="52">
        <v>96.03</v>
      </c>
      <c r="K92" s="52">
        <v>6.88</v>
      </c>
      <c r="L92" s="136">
        <v>414.29</v>
      </c>
      <c r="M92" s="137" t="str">
        <f>VLOOKUP(L92:L184,'[3]Grade Table'!$B$5:$C$12,2)</f>
        <v>F</v>
      </c>
      <c r="N92" s="138" t="str">
        <f t="shared" si="1"/>
        <v>FAIL</v>
      </c>
    </row>
    <row r="93" spans="2:14" x14ac:dyDescent="0.2">
      <c r="B93" s="135" t="s">
        <v>202</v>
      </c>
      <c r="C93" s="52">
        <v>100</v>
      </c>
      <c r="D93" s="52">
        <v>87</v>
      </c>
      <c r="E93" s="52">
        <v>50</v>
      </c>
      <c r="F93" s="52">
        <v>50</v>
      </c>
      <c r="G93" s="52">
        <v>43.5</v>
      </c>
      <c r="H93" s="52">
        <v>100</v>
      </c>
      <c r="I93" s="52">
        <v>42.195</v>
      </c>
      <c r="J93" s="52">
        <v>97</v>
      </c>
      <c r="K93" s="52">
        <v>74.819999999999993</v>
      </c>
      <c r="L93" s="136">
        <v>644.51499999999999</v>
      </c>
      <c r="M93" s="137" t="str">
        <f>VLOOKUP(L93:L185,'[3]Grade Table'!$B$5:$C$12,2)</f>
        <v>A-</v>
      </c>
      <c r="N93" s="138" t="str">
        <f t="shared" si="1"/>
        <v>PASS</v>
      </c>
    </row>
    <row r="94" spans="2:14" x14ac:dyDescent="0.2">
      <c r="B94" s="135" t="s">
        <v>164</v>
      </c>
      <c r="C94" s="52">
        <v>65</v>
      </c>
      <c r="D94" s="52">
        <v>100</v>
      </c>
      <c r="E94" s="52">
        <v>32.5</v>
      </c>
      <c r="F94" s="52">
        <v>38</v>
      </c>
      <c r="G94" s="52">
        <v>50</v>
      </c>
      <c r="H94" s="52">
        <v>76</v>
      </c>
      <c r="I94" s="52">
        <v>48.5</v>
      </c>
      <c r="J94" s="52">
        <v>63.05</v>
      </c>
      <c r="K94" s="52">
        <v>86</v>
      </c>
      <c r="L94" s="136">
        <v>559.04999999999995</v>
      </c>
      <c r="M94" s="137" t="str">
        <f>VLOOKUP(L94:L186,'[3]Grade Table'!$B$5:$C$12,2)</f>
        <v>C</v>
      </c>
      <c r="N94" s="138" t="str">
        <f t="shared" si="1"/>
        <v>PASS</v>
      </c>
    </row>
    <row r="95" spans="2:14" x14ac:dyDescent="0.2">
      <c r="B95" s="135" t="s">
        <v>151</v>
      </c>
      <c r="C95" s="52">
        <v>98</v>
      </c>
      <c r="D95" s="52">
        <v>48</v>
      </c>
      <c r="E95" s="52">
        <v>49</v>
      </c>
      <c r="F95" s="52">
        <v>46</v>
      </c>
      <c r="G95" s="52">
        <v>24</v>
      </c>
      <c r="H95" s="52">
        <v>92</v>
      </c>
      <c r="I95" s="52">
        <v>23.28</v>
      </c>
      <c r="J95" s="52">
        <v>95.06</v>
      </c>
      <c r="K95" s="52">
        <v>41.28</v>
      </c>
      <c r="L95" s="136">
        <v>516.62</v>
      </c>
      <c r="M95" s="137" t="str">
        <f>VLOOKUP(L95:L187,'[3]Grade Table'!$B$5:$C$12,2)</f>
        <v>C-</v>
      </c>
      <c r="N95" s="138" t="str">
        <f t="shared" si="1"/>
        <v>PASS</v>
      </c>
    </row>
    <row r="96" spans="2:14" x14ac:dyDescent="0.2">
      <c r="B96" s="135" t="s">
        <v>173</v>
      </c>
      <c r="C96" s="52">
        <v>92</v>
      </c>
      <c r="D96" s="52">
        <v>74</v>
      </c>
      <c r="E96" s="52">
        <v>46</v>
      </c>
      <c r="F96" s="52">
        <v>46.5</v>
      </c>
      <c r="G96" s="52">
        <v>37</v>
      </c>
      <c r="H96" s="52">
        <v>93</v>
      </c>
      <c r="I96" s="52">
        <v>35.89</v>
      </c>
      <c r="J96" s="52">
        <v>89.24</v>
      </c>
      <c r="K96" s="52">
        <v>63.64</v>
      </c>
      <c r="L96" s="136">
        <v>577.27</v>
      </c>
      <c r="M96" s="137" t="str">
        <f>VLOOKUP(L96:L188,'[3]Grade Table'!$B$5:$C$12,2)</f>
        <v>B-</v>
      </c>
      <c r="N96" s="138" t="str">
        <f t="shared" si="1"/>
        <v>PASS</v>
      </c>
    </row>
    <row r="97" spans="1:14" x14ac:dyDescent="0.2">
      <c r="B97" s="135" t="s">
        <v>144</v>
      </c>
      <c r="C97" s="52">
        <v>93</v>
      </c>
      <c r="D97" s="52">
        <v>88</v>
      </c>
      <c r="E97" s="52">
        <v>46.5</v>
      </c>
      <c r="F97" s="52">
        <v>4</v>
      </c>
      <c r="G97" s="52">
        <v>44</v>
      </c>
      <c r="H97" s="52">
        <v>8</v>
      </c>
      <c r="I97" s="52">
        <v>42.68</v>
      </c>
      <c r="J97" s="52">
        <v>90.21</v>
      </c>
      <c r="K97" s="52">
        <v>75.680000000000007</v>
      </c>
      <c r="L97" s="136">
        <v>492.07</v>
      </c>
      <c r="M97" s="137" t="str">
        <f>VLOOKUP(L97:L189,'[3]Grade Table'!$B$5:$C$12,2)</f>
        <v>C-</v>
      </c>
      <c r="N97" s="138" t="str">
        <f t="shared" si="1"/>
        <v>PASS</v>
      </c>
    </row>
    <row r="99" spans="1:14" x14ac:dyDescent="0.2">
      <c r="M99" s="151"/>
    </row>
    <row r="100" spans="1:14" x14ac:dyDescent="0.2">
      <c r="A100" s="152" t="s">
        <v>214</v>
      </c>
      <c r="B100" s="153"/>
      <c r="C100" s="153"/>
      <c r="D100" s="153"/>
      <c r="E100" s="153"/>
      <c r="M100" s="151"/>
    </row>
  </sheetData>
  <mergeCells count="1">
    <mergeCell ref="A100:E10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2"/>
  <sheetViews>
    <sheetView zoomScale="85" zoomScaleNormal="85" workbookViewId="0">
      <selection activeCell="I26" sqref="I26"/>
    </sheetView>
  </sheetViews>
  <sheetFormatPr defaultRowHeight="12.75" x14ac:dyDescent="0.2"/>
  <cols>
    <col min="1" max="1" width="9.140625" style="66"/>
    <col min="2" max="2" width="20.5703125" style="131" customWidth="1"/>
    <col min="3" max="3" width="21.140625" style="131" customWidth="1"/>
    <col min="4" max="16384" width="9.140625" style="66"/>
  </cols>
  <sheetData>
    <row r="2" spans="2:3" x14ac:dyDescent="0.2">
      <c r="B2" s="154" t="s">
        <v>219</v>
      </c>
      <c r="C2" s="154"/>
    </row>
    <row r="3" spans="2:3" ht="13.5" thickBot="1" x14ac:dyDescent="0.25"/>
    <row r="4" spans="2:3" x14ac:dyDescent="0.2">
      <c r="B4" s="155" t="s">
        <v>211</v>
      </c>
      <c r="C4" s="156" t="s">
        <v>220</v>
      </c>
    </row>
    <row r="5" spans="2:3" x14ac:dyDescent="0.2">
      <c r="B5" s="157">
        <v>0</v>
      </c>
      <c r="C5" s="158" t="s">
        <v>221</v>
      </c>
    </row>
    <row r="6" spans="2:3" x14ac:dyDescent="0.2">
      <c r="B6" s="157">
        <v>450</v>
      </c>
      <c r="C6" s="158" t="s">
        <v>222</v>
      </c>
    </row>
    <row r="7" spans="2:3" x14ac:dyDescent="0.2">
      <c r="B7" s="157">
        <v>490</v>
      </c>
      <c r="C7" s="158" t="s">
        <v>223</v>
      </c>
    </row>
    <row r="8" spans="2:3" x14ac:dyDescent="0.2">
      <c r="B8" s="157">
        <v>535</v>
      </c>
      <c r="C8" s="158" t="s">
        <v>224</v>
      </c>
    </row>
    <row r="9" spans="2:3" x14ac:dyDescent="0.2">
      <c r="B9" s="157">
        <v>560</v>
      </c>
      <c r="C9" s="158" t="s">
        <v>225</v>
      </c>
    </row>
    <row r="10" spans="2:3" x14ac:dyDescent="0.2">
      <c r="B10" s="157">
        <v>600</v>
      </c>
      <c r="C10" s="158" t="s">
        <v>226</v>
      </c>
    </row>
    <row r="11" spans="2:3" x14ac:dyDescent="0.2">
      <c r="B11" s="157">
        <v>635</v>
      </c>
      <c r="C11" s="158" t="s">
        <v>227</v>
      </c>
    </row>
    <row r="12" spans="2:3" ht="13.5" thickBot="1" x14ac:dyDescent="0.25">
      <c r="B12" s="159">
        <v>675</v>
      </c>
      <c r="C12" s="160" t="s">
        <v>228</v>
      </c>
    </row>
  </sheetData>
  <mergeCells count="1">
    <mergeCell ref="B2:C2"/>
  </mergeCell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Scanner System</vt:lpstr>
      <vt:lpstr>Customer Relations Data</vt:lpstr>
      <vt:lpstr>Sheet3</vt:lpstr>
      <vt:lpstr>Pivot Tables</vt:lpstr>
      <vt:lpstr>Customer Relations Solutions</vt:lpstr>
      <vt:lpstr>Shipping Costs</vt:lpstr>
      <vt:lpstr>Professors Grades Original</vt:lpstr>
      <vt:lpstr>Professors Grades Alphabetized</vt:lpstr>
      <vt:lpstr>Grade Table</vt:lpstr>
      <vt:lpstr>Grade</vt:lpstr>
      <vt:lpstr>'Customer Relations Data'!Print_Titles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Meagan</dc:creator>
  <cp:lastModifiedBy>Meagan</cp:lastModifiedBy>
  <dcterms:created xsi:type="dcterms:W3CDTF">2011-09-21T16:47:03Z</dcterms:created>
  <dcterms:modified xsi:type="dcterms:W3CDTF">2011-09-21T16:51:22Z</dcterms:modified>
</cp:coreProperties>
</file>