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ml.chartshapes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charts/chart17.xml" ContentType="application/vnd.openxmlformats-officedocument.drawingml.chart+xml"/>
  <Override PartName="/xl/drawings/drawing15.xml" ContentType="application/vnd.openxmlformats-officedocument.drawingml.chartshapes+xml"/>
  <Override PartName="/xl/charts/chart18.xml" ContentType="application/vnd.openxmlformats-officedocument.drawingml.chart+xml"/>
  <Override PartName="/xl/drawings/drawing16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charts/chart23.xml" ContentType="application/vnd.openxmlformats-officedocument.drawingml.chart+xml"/>
  <Override PartName="/xl/drawings/drawing19.xml" ContentType="application/vnd.openxmlformats-officedocument.drawingml.chartshapes+xml"/>
  <Override PartName="/xl/charts/chart24.xml" ContentType="application/vnd.openxmlformats-officedocument.drawingml.chart+xml"/>
  <Override PartName="/xl/drawings/drawing20.xml" ContentType="application/vnd.openxmlformats-officedocument.drawingml.chartshapes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ar\OneDrive\Documents\"/>
    </mc:Choice>
  </mc:AlternateContent>
  <xr:revisionPtr revIDLastSave="0" documentId="8_{E4605CE3-9D72-4324-8B30-C836524ABE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struções" sheetId="2" r:id="rId1"/>
    <sheet name="Glicose" sheetId="1" r:id="rId2"/>
    <sheet name="Branco-1" sheetId="11" r:id="rId3"/>
    <sheet name="Branco-2" sheetId="12" r:id="rId4"/>
    <sheet name="Branco-3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4" i="13" l="1"/>
  <c r="R43" i="13"/>
  <c r="R42" i="13"/>
  <c r="F36" i="13"/>
  <c r="F37" i="13" s="1"/>
  <c r="E36" i="13"/>
  <c r="D36" i="13"/>
  <c r="D37" i="13" s="1"/>
  <c r="F35" i="13"/>
  <c r="F40" i="13" s="1"/>
  <c r="E35" i="13"/>
  <c r="D35" i="13"/>
  <c r="F34" i="13"/>
  <c r="E34" i="13"/>
  <c r="D34" i="13"/>
  <c r="D39" i="13" s="1"/>
  <c r="R28" i="13"/>
  <c r="R27" i="13"/>
  <c r="R26" i="13"/>
  <c r="R13" i="13"/>
  <c r="R12" i="13"/>
  <c r="R11" i="13"/>
  <c r="R44" i="12"/>
  <c r="R43" i="12"/>
  <c r="R42" i="12"/>
  <c r="F36" i="12"/>
  <c r="E36" i="12"/>
  <c r="E37" i="12" s="1"/>
  <c r="D36" i="12"/>
  <c r="D37" i="12" s="1"/>
  <c r="F35" i="12"/>
  <c r="E35" i="12"/>
  <c r="D35" i="12"/>
  <c r="F34" i="12"/>
  <c r="F39" i="12" s="1"/>
  <c r="E34" i="12"/>
  <c r="E40" i="12" s="1"/>
  <c r="D34" i="12"/>
  <c r="R28" i="12"/>
  <c r="R27" i="12"/>
  <c r="R26" i="12"/>
  <c r="R13" i="12"/>
  <c r="R12" i="12"/>
  <c r="R11" i="12"/>
  <c r="R42" i="11"/>
  <c r="R43" i="11"/>
  <c r="F36" i="11"/>
  <c r="E36" i="11"/>
  <c r="D36" i="11"/>
  <c r="F35" i="11"/>
  <c r="E35" i="11"/>
  <c r="D35" i="11"/>
  <c r="F34" i="11"/>
  <c r="E34" i="11"/>
  <c r="D34" i="11"/>
  <c r="R27" i="11"/>
  <c r="R11" i="11"/>
  <c r="R12" i="11"/>
  <c r="R13" i="11"/>
  <c r="E40" i="13" l="1"/>
  <c r="D39" i="12"/>
  <c r="F37" i="12"/>
  <c r="F39" i="13"/>
  <c r="D40" i="13"/>
  <c r="E37" i="13"/>
  <c r="E39" i="13"/>
  <c r="E39" i="12"/>
  <c r="D40" i="12"/>
  <c r="F40" i="12"/>
  <c r="R28" i="11"/>
  <c r="R26" i="11"/>
  <c r="F40" i="11"/>
  <c r="E40" i="11"/>
  <c r="D40" i="11"/>
  <c r="F39" i="11"/>
  <c r="F37" i="11"/>
  <c r="E37" i="11"/>
  <c r="D39" i="11"/>
  <c r="D37" i="11"/>
  <c r="E39" i="11"/>
  <c r="R44" i="11"/>
  <c r="R5" i="1" l="1"/>
  <c r="R7" i="1"/>
  <c r="R40" i="1" l="1"/>
  <c r="R42" i="1" s="1"/>
  <c r="F36" i="1"/>
  <c r="E36" i="1"/>
  <c r="D36" i="1"/>
  <c r="F35" i="1"/>
  <c r="E35" i="1"/>
  <c r="D35" i="1"/>
  <c r="F34" i="1"/>
  <c r="E34" i="1"/>
  <c r="E40" i="1" s="1"/>
  <c r="D34" i="1"/>
  <c r="D39" i="1" s="1"/>
  <c r="R24" i="1"/>
  <c r="R27" i="1" s="1"/>
  <c r="R9" i="1"/>
  <c r="R12" i="1" s="1"/>
  <c r="R13" i="1"/>
  <c r="R20" i="1" l="1"/>
  <c r="R22" i="1"/>
  <c r="R26" i="1"/>
  <c r="R28" i="1"/>
  <c r="E37" i="1"/>
  <c r="F40" i="1"/>
  <c r="D37" i="1"/>
  <c r="F37" i="1"/>
  <c r="D40" i="1"/>
  <c r="R36" i="1"/>
  <c r="R38" i="1"/>
  <c r="R44" i="1" s="1"/>
  <c r="R11" i="1"/>
  <c r="E39" i="1"/>
  <c r="F39" i="1"/>
  <c r="R43" i="1" l="1"/>
</calcChain>
</file>

<file path=xl/sharedStrings.xml><?xml version="1.0" encoding="utf-8"?>
<sst xmlns="http://schemas.openxmlformats.org/spreadsheetml/2006/main" count="238" uniqueCount="57">
  <si>
    <t>Dia</t>
  </si>
  <si>
    <t>Mês</t>
  </si>
  <si>
    <t>Nível 1</t>
  </si>
  <si>
    <t>Nível 2</t>
  </si>
  <si>
    <t>Nível 3</t>
  </si>
  <si>
    <t>AGOSTO</t>
  </si>
  <si>
    <t>+3 SD</t>
  </si>
  <si>
    <t>2 SD</t>
  </si>
  <si>
    <t>+1 SD</t>
  </si>
  <si>
    <t>-1 SD</t>
  </si>
  <si>
    <t>-2 SD</t>
  </si>
  <si>
    <t>-3 SD</t>
  </si>
  <si>
    <t>eixo min</t>
  </si>
  <si>
    <t>eixo max</t>
  </si>
  <si>
    <t>2 SD</t>
  </si>
  <si>
    <t>1 SD</t>
  </si>
  <si>
    <t>%CV</t>
  </si>
  <si>
    <t>- 2 SD</t>
  </si>
  <si>
    <t>RR</t>
  </si>
  <si>
    <t>Nota 1</t>
  </si>
  <si>
    <t>Nota 2</t>
  </si>
  <si>
    <t xml:space="preserve"> </t>
  </si>
  <si>
    <t>Nota 3</t>
  </si>
  <si>
    <t>Nota 4</t>
  </si>
  <si>
    <t xml:space="preserve"> Clique em cada cabeçalho, incluindo cabeçalho gráfico e alterar manualmente, em seguida, 'salvar' o seu trabalho</t>
  </si>
  <si>
    <t>Nota 5</t>
  </si>
  <si>
    <t xml:space="preserve"> 'Mover para o fim'</t>
  </si>
  <si>
    <t xml:space="preserve">-3 SD </t>
  </si>
  <si>
    <t xml:space="preserve">Nível 1 </t>
  </si>
  <si>
    <t xml:space="preserve">Nível 2 </t>
  </si>
  <si>
    <t xml:space="preserve">Nível 3 </t>
  </si>
  <si>
    <t xml:space="preserve"># Controle </t>
  </si>
  <si>
    <t>Ano: 2020</t>
  </si>
  <si>
    <t>OBS</t>
  </si>
  <si>
    <t>Comentários-chave:</t>
  </si>
  <si>
    <t>Resultado repetido - O valor é resultado do controle a ser repetido</t>
  </si>
  <si>
    <t>AC</t>
  </si>
  <si>
    <t>Ação Corretiva - Uma ação corretiva  necessária para obter resultado de controle aceitável.</t>
  </si>
  <si>
    <t>Lote #</t>
  </si>
  <si>
    <t>Média</t>
  </si>
  <si>
    <t>+2 SD</t>
  </si>
  <si>
    <t>Nos quadros à direita, digitar a média, e os limites +2 SD, -2 SD (verde sombreada)</t>
  </si>
  <si>
    <t xml:space="preserve"> - Os limites  +1 SD, -1 SD, +3 SD, -3 SD são preenchidos automaticamente</t>
  </si>
  <si>
    <t xml:space="preserve"> -Os valores de eixo min e max são também preenchidos automaticamente (existem limites de até 4SD) </t>
  </si>
  <si>
    <t>opcional - digitar na folha de cálculo, média calculada, +2 SD, -2 Limites SD (verde sombreado)</t>
  </si>
  <si>
    <t>Clicar no  Botão direito do mouse na Tab no fim da página - selecione 'Mover ou Copiar', marque a caixa 'Criar uma cópia',</t>
  </si>
  <si>
    <t>b. Clicar no Botão direito do mouse na guia para renomear</t>
  </si>
  <si>
    <t xml:space="preserve">INSTRUÇÕES PARA CONFIGURAR OS GRÁFICOS DE LEVEY-JENNINGS </t>
  </si>
  <si>
    <t>PERSONALIZAR OS CABEÇALHOS, NOME DO TESTE NAS TABELAS, TABELAS DE CQ &amp; #LOTE</t>
  </si>
  <si>
    <t>DUPLICAR MODELOS PARA TESTE ADICIONAIS</t>
  </si>
  <si>
    <t>LIMITES FIXOS DE CQ- INICIAIS</t>
  </si>
  <si>
    <t>LIMITES DE CQ CALCULADO</t>
  </si>
  <si>
    <t>CONFIGURAR LIMITES DE CQ LIMITE NAS LINHAS DO GRÁFICO (LIMITES MIN &amp; MAX)</t>
  </si>
  <si>
    <t>Posicionar o mouse  precisamente no valor médio (lado esquerdo do Gráfico de CQ)</t>
  </si>
  <si>
    <t xml:space="preserve">b. Clique no lado direito do mouse e selecione Formatar eixo c. Digite Eixo Fixo Max primeiro, então o Min </t>
  </si>
  <si>
    <t>Informação detalhada localizado no Formulário de  Ação Corretiva .</t>
  </si>
  <si>
    <t>Informação detalhada localizado na Ação Corretiva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</si>
</sst>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9" xfId="0" quotePrefix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3" xfId="0" quotePrefix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/>
    </xf>
    <xf numFmtId="0" fontId="4" fillId="0" borderId="23" xfId="0" quotePrefix="1" applyFont="1" applyFill="1" applyBorder="1" applyAlignment="1">
      <alignment horizontal="left" vertical="center"/>
    </xf>
    <xf numFmtId="0" fontId="5" fillId="0" borderId="15" xfId="0" applyFont="1" applyBorder="1"/>
    <xf numFmtId="0" fontId="0" fillId="0" borderId="23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2" fontId="0" fillId="2" borderId="38" xfId="0" applyNumberFormat="1" applyFill="1" applyBorder="1" applyAlignment="1">
      <alignment horizontal="center" vertical="center"/>
    </xf>
    <xf numFmtId="2" fontId="0" fillId="2" borderId="39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40" xfId="0" quotePrefix="1" applyFont="1" applyBorder="1" applyAlignment="1">
      <alignment horizontal="left" vertical="center"/>
    </xf>
    <xf numFmtId="0" fontId="3" fillId="0" borderId="15" xfId="0" quotePrefix="1" applyFont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0" fillId="0" borderId="0" xfId="0" quotePrefix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4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19B-4954-B0AB-97B5AA773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59552"/>
        <c:axId val="279552888"/>
      </c:scatterChart>
      <c:valAx>
        <c:axId val="279559552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2888"/>
        <c:crossesAt val="0"/>
        <c:crossBetween val="midCat"/>
      </c:valAx>
      <c:valAx>
        <c:axId val="2795528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9552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Normal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AC-4720-8D7E-7D5696C3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25040"/>
        <c:axId val="249421904"/>
      </c:lineChart>
      <c:catAx>
        <c:axId val="24942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942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9421904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9425040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Low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FD-426E-AE2F-500F7242E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22688"/>
        <c:axId val="249423080"/>
      </c:lineChart>
      <c:catAx>
        <c:axId val="2494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942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423080"/>
        <c:scaling>
          <c:orientation val="minMax"/>
          <c:max val="3.5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9422688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NÍVEL</a:t>
            </a:r>
            <a:r>
              <a:rPr lang="en-US" baseline="0"/>
              <a:t> 1</a:t>
            </a:r>
            <a:r>
              <a:rPr lang="en-US"/>
              <a:t>  GRAFICO LJ </a:t>
            </a:r>
          </a:p>
        </c:rich>
      </c:tx>
      <c:layout>
        <c:manualLayout>
          <c:xMode val="edge"/>
          <c:yMode val="edge"/>
          <c:x val="0.38219895287958117"/>
          <c:y val="4.098370056684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25130890052354E-2"/>
          <c:y val="0.21311574921170892"/>
          <c:w val="0.8965968586387435"/>
          <c:h val="0.63388274124508293"/>
        </c:manualLayout>
      </c:layout>
      <c:lineChart>
        <c:grouping val="standard"/>
        <c:varyColors val="0"/>
        <c:ser>
          <c:idx val="0"/>
          <c:order val="0"/>
          <c:tx>
            <c:v>Level 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'Branco-1'!$C$3:$C$33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'Branco-1'!$D$3:$D$33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6-4405-825C-49CA32D2B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23864"/>
        <c:axId val="249424256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'Branco-1'!$R$5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16-4405-825C-49CA32D2B0B8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'Branco-1'!$R$6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16-4405-825C-49CA32D2B0B8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'Branco-1'!$R$7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16-4405-825C-49CA32D2B0B8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'Branco-1'!$R$8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16-4405-825C-49CA32D2B0B8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'Branco-1'!$R$9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16-4405-825C-49CA32D2B0B8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'Branco-1'!$R$10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16-4405-825C-49CA32D2B0B8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'Branco-1'!$R$11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416-4405-825C-49CA32D2B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423864"/>
        <c:axId val="249424256"/>
      </c:scatterChart>
      <c:catAx>
        <c:axId val="24942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9424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49424256"/>
        <c:scaling>
          <c:orientation val="minMax"/>
          <c:max val="64"/>
          <c:min val="3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49423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&amp;LNAME OF LABORATORY
LOCATION &amp;C&amp;"Arial,Bold"&amp;18 INSTRUMENT -  TEST</c:oddHeader>
    </c:headerFooter>
    <c:pageMargins b="1" l="0.75" r="0.75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NIVEL2</a:t>
            </a:r>
            <a:r>
              <a:rPr lang="en-US" baseline="0"/>
              <a:t> GRAFICO</a:t>
            </a:r>
            <a:r>
              <a:rPr lang="en-US"/>
              <a:t> LJ </a:t>
            </a:r>
          </a:p>
        </c:rich>
      </c:tx>
      <c:layout>
        <c:manualLayout>
          <c:xMode val="edge"/>
          <c:yMode val="edge"/>
          <c:x val="0.38331201429026063"/>
          <c:y val="4.120868140213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50378354663E-2"/>
          <c:y val="0.21428643291241292"/>
          <c:w val="0.89700216034420355"/>
          <c:h val="0.63187025089557658"/>
        </c:manualLayout>
      </c:layout>
      <c:lineChart>
        <c:grouping val="standard"/>
        <c:varyColors val="0"/>
        <c:ser>
          <c:idx val="0"/>
          <c:order val="0"/>
          <c:tx>
            <c:v>Level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'Branco-1'!$C$3:$C$33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'Branco-1'!$E$3:$E$33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3A-4C67-A328-1211A121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79512"/>
        <c:axId val="227378336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'Branco-1'!$R$20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3A-4C67-A328-1211A1219F71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'Branco-1'!$R$21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3A-4C67-A328-1211A1219F71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'Branco-1'!$R$22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3A-4C67-A328-1211A1219F71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'Branco-1'!$R$23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3A-4C67-A328-1211A1219F71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'Branco-1'!$R$24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3A-4C67-A328-1211A1219F71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'Branco-1'!$R$25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3A-4C67-A328-1211A1219F71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'Branco-1'!$R$26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3A-4C67-A328-1211A121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79512"/>
        <c:axId val="227378336"/>
      </c:scatterChart>
      <c:catAx>
        <c:axId val="22737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7378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378336"/>
        <c:scaling>
          <c:orientation val="minMax"/>
          <c:max val="135"/>
          <c:min val="10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7379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</a:t>
            </a:r>
            <a:r>
              <a:rPr lang="en-US" baseline="0"/>
              <a:t> </a:t>
            </a:r>
            <a:r>
              <a:rPr lang="en-US"/>
              <a:t>3  GRAFICO  LJ </a:t>
            </a:r>
          </a:p>
        </c:rich>
      </c:tx>
      <c:layout>
        <c:manualLayout>
          <c:xMode val="edge"/>
          <c:yMode val="edge"/>
          <c:x val="0.38511769906046339"/>
          <c:y val="4.1322532525160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23547792629501E-2"/>
          <c:y val="0.21487661113069023"/>
          <c:w val="0.89686741243282142"/>
          <c:h val="0.61157189321811833"/>
        </c:manualLayout>
      </c:layout>
      <c:lineChart>
        <c:grouping val="standard"/>
        <c:varyColors val="0"/>
        <c:ser>
          <c:idx val="0"/>
          <c:order val="0"/>
          <c:tx>
            <c:v>Level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'Branco-1'!$C$3:$C$33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'Branco-1'!$F$3:$F$33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4-426F-B6C5-0763492F9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79120"/>
        <c:axId val="227375984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'Branco-1'!$R$36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64-426F-B6C5-0763492F98FC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'Branco-1'!$R$37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64-426F-B6C5-0763492F98FC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'Branco-1'!$R$38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64-426F-B6C5-0763492F98FC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'Branco-1'!$R$39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64-426F-B6C5-0763492F98FC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'Branco-1'!$R$40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64-426F-B6C5-0763492F98FC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'Branco-1'!$R$41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64-426F-B6C5-0763492F98FC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'Branco-1'!$R$42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64-426F-B6C5-0763492F9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79120"/>
        <c:axId val="227375984"/>
      </c:scatterChart>
      <c:catAx>
        <c:axId val="22737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7375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375984"/>
        <c:scaling>
          <c:orientation val="minMax"/>
          <c:max val="265.60000000000002"/>
          <c:min val="237.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7379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4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EE4-4B16-BD31-3EE7886A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377160"/>
        <c:axId val="227377552"/>
      </c:scatterChart>
      <c:valAx>
        <c:axId val="227377160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7377552"/>
        <c:crossesAt val="0"/>
        <c:crossBetween val="midCat"/>
      </c:valAx>
      <c:valAx>
        <c:axId val="2273775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7377160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High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23-4E6B-BE1F-ECEC7D73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409720"/>
        <c:axId val="294408152"/>
      </c:lineChart>
      <c:catAx>
        <c:axId val="29440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94408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4408152"/>
        <c:scaling>
          <c:orientation val="minMax"/>
          <c:max val="22"/>
          <c:min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9440972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Normal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ED-4E13-9450-73B693A3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03248"/>
        <c:axId val="154300896"/>
      </c:lineChart>
      <c:catAx>
        <c:axId val="15430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4300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300896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4303248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Low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69-4826-A875-E8D1B6616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8976"/>
        <c:axId val="226699368"/>
      </c:lineChart>
      <c:catAx>
        <c:axId val="2266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699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99368"/>
        <c:scaling>
          <c:orientation val="minMax"/>
          <c:max val="3.5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698976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NÍVEL</a:t>
            </a:r>
            <a:r>
              <a:rPr lang="en-US" baseline="0"/>
              <a:t> 1</a:t>
            </a:r>
            <a:r>
              <a:rPr lang="en-US"/>
              <a:t>  GRAFICO LJ </a:t>
            </a:r>
          </a:p>
        </c:rich>
      </c:tx>
      <c:layout>
        <c:manualLayout>
          <c:xMode val="edge"/>
          <c:yMode val="edge"/>
          <c:x val="0.38219895287958117"/>
          <c:y val="4.098370056684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25130890052354E-2"/>
          <c:y val="0.21311574921170892"/>
          <c:w val="0.8965968586387435"/>
          <c:h val="0.63388274124508293"/>
        </c:manualLayout>
      </c:layout>
      <c:lineChart>
        <c:grouping val="standard"/>
        <c:varyColors val="0"/>
        <c:ser>
          <c:idx val="0"/>
          <c:order val="0"/>
          <c:tx>
            <c:v>Level 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'Branco-2'!$C$3:$C$33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'Branco-2'!$D$3:$D$33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A-4AF5-9619-2177F8851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00152"/>
        <c:axId val="226700544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'Branco-2'!$R$5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7A-4AF5-9619-2177F88515E2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'Branco-2'!$R$6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7A-4AF5-9619-2177F88515E2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'Branco-2'!$R$7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7A-4AF5-9619-2177F88515E2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'Branco-2'!$R$8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7A-4AF5-9619-2177F88515E2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'Branco-2'!$R$9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7A-4AF5-9619-2177F88515E2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'Branco-2'!$R$10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7A-4AF5-9619-2177F88515E2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'Branco-2'!$R$11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D7A-4AF5-9619-2177F8851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00152"/>
        <c:axId val="226700544"/>
      </c:scatterChart>
      <c:catAx>
        <c:axId val="22670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005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6700544"/>
        <c:scaling>
          <c:orientation val="minMax"/>
          <c:max val="64"/>
          <c:min val="3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00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&amp;LNAME OF LABORATORY
LOCATION &amp;C&amp;"Arial,Bold"&amp;18 INSTRUMENT -  TEST</c:oddHead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High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E0-44EC-9F27-DAA0A859C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53672"/>
        <c:axId val="279555632"/>
      </c:lineChart>
      <c:catAx>
        <c:axId val="27955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5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9555632"/>
        <c:scaling>
          <c:orientation val="minMax"/>
          <c:max val="22"/>
          <c:min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367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NIVEL2</a:t>
            </a:r>
            <a:r>
              <a:rPr lang="en-US" baseline="0"/>
              <a:t> GRAFICO</a:t>
            </a:r>
            <a:r>
              <a:rPr lang="en-US"/>
              <a:t> LJ </a:t>
            </a:r>
          </a:p>
        </c:rich>
      </c:tx>
      <c:layout>
        <c:manualLayout>
          <c:xMode val="edge"/>
          <c:yMode val="edge"/>
          <c:x val="0.38331201429026063"/>
          <c:y val="4.120868140213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50378354663E-2"/>
          <c:y val="0.21428643291241292"/>
          <c:w val="0.89700216034420355"/>
          <c:h val="0.63187025089557658"/>
        </c:manualLayout>
      </c:layout>
      <c:lineChart>
        <c:grouping val="standard"/>
        <c:varyColors val="0"/>
        <c:ser>
          <c:idx val="0"/>
          <c:order val="0"/>
          <c:tx>
            <c:v>Level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'Branco-2'!$C$3:$C$33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'Branco-2'!$E$3:$E$33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D2-4753-9A7B-7EFFD3A4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01328"/>
        <c:axId val="226701720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'Branco-2'!$R$20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D2-4753-9A7B-7EFFD3A4E9C8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'Branco-2'!$R$21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D2-4753-9A7B-7EFFD3A4E9C8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'Branco-2'!$R$22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D2-4753-9A7B-7EFFD3A4E9C8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'Branco-2'!$R$23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D2-4753-9A7B-7EFFD3A4E9C8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'Branco-2'!$R$24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D2-4753-9A7B-7EFFD3A4E9C8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'Branco-2'!$R$25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D2-4753-9A7B-7EFFD3A4E9C8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'Branco-2'!$R$26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FD2-4753-9A7B-7EFFD3A4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01328"/>
        <c:axId val="226701720"/>
      </c:scatterChart>
      <c:catAx>
        <c:axId val="22670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01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6701720"/>
        <c:scaling>
          <c:orientation val="minMax"/>
          <c:max val="135"/>
          <c:min val="10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0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</a:t>
            </a:r>
            <a:r>
              <a:rPr lang="en-US" baseline="0"/>
              <a:t> </a:t>
            </a:r>
            <a:r>
              <a:rPr lang="en-US"/>
              <a:t>3  GRAFICO  LJ </a:t>
            </a:r>
          </a:p>
        </c:rich>
      </c:tx>
      <c:layout>
        <c:manualLayout>
          <c:xMode val="edge"/>
          <c:yMode val="edge"/>
          <c:x val="0.38511769906046339"/>
          <c:y val="4.1322532525160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23547792629501E-2"/>
          <c:y val="0.21487661113069023"/>
          <c:w val="0.89686741243282142"/>
          <c:h val="0.61157189321811833"/>
        </c:manualLayout>
      </c:layout>
      <c:lineChart>
        <c:grouping val="standard"/>
        <c:varyColors val="0"/>
        <c:ser>
          <c:idx val="0"/>
          <c:order val="0"/>
          <c:tx>
            <c:v>Level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'Branco-2'!$C$3:$C$33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'Branco-2'!$F$3:$F$33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B-48C8-8E52-2F1C71988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36472"/>
        <c:axId val="226736864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'Branco-2'!$R$36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2B-48C8-8E52-2F1C7198863B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'Branco-2'!$R$37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2B-48C8-8E52-2F1C7198863B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'Branco-2'!$R$38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2B-48C8-8E52-2F1C7198863B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'Branco-2'!$R$39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2B-48C8-8E52-2F1C7198863B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'Branco-2'!$R$40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2B-48C8-8E52-2F1C7198863B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'Branco-2'!$R$41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2B-48C8-8E52-2F1C7198863B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'Branco-2'!$R$42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2B-48C8-8E52-2F1C71988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36472"/>
        <c:axId val="226736864"/>
      </c:scatterChart>
      <c:catAx>
        <c:axId val="22673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36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6736864"/>
        <c:scaling>
          <c:orientation val="minMax"/>
          <c:max val="265.60000000000002"/>
          <c:min val="237.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36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4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01D-491B-A2B9-FA676DB4E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37648"/>
        <c:axId val="226738040"/>
      </c:scatterChart>
      <c:valAx>
        <c:axId val="226737648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38040"/>
        <c:crossesAt val="0"/>
        <c:crossBetween val="midCat"/>
      </c:valAx>
      <c:valAx>
        <c:axId val="2267380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376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High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5F-4C40-843C-A17B0DAEE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38824"/>
        <c:axId val="226739216"/>
      </c:lineChart>
      <c:catAx>
        <c:axId val="22673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39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6739216"/>
        <c:scaling>
          <c:orientation val="minMax"/>
          <c:max val="22"/>
          <c:min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38824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Normal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0-4073-84A2-5D1D6FA4F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0000"/>
        <c:axId val="251290312"/>
      </c:lineChart>
      <c:catAx>
        <c:axId val="2267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1290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1290312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6740000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Low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F2-4D2D-9232-B7D006E6C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91096"/>
        <c:axId val="251291488"/>
      </c:lineChart>
      <c:catAx>
        <c:axId val="25129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12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91488"/>
        <c:scaling>
          <c:orientation val="minMax"/>
          <c:max val="3.5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1291096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NÍVEL</a:t>
            </a:r>
            <a:r>
              <a:rPr lang="en-US" baseline="0"/>
              <a:t> 1</a:t>
            </a:r>
            <a:r>
              <a:rPr lang="en-US"/>
              <a:t>  GRAFICO LJ </a:t>
            </a:r>
          </a:p>
        </c:rich>
      </c:tx>
      <c:layout>
        <c:manualLayout>
          <c:xMode val="edge"/>
          <c:yMode val="edge"/>
          <c:x val="0.38219895287958117"/>
          <c:y val="4.098370056684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25130890052354E-2"/>
          <c:y val="0.21311574921170892"/>
          <c:w val="0.8965968586387435"/>
          <c:h val="0.63388274124508293"/>
        </c:manualLayout>
      </c:layout>
      <c:lineChart>
        <c:grouping val="standard"/>
        <c:varyColors val="0"/>
        <c:ser>
          <c:idx val="0"/>
          <c:order val="0"/>
          <c:tx>
            <c:v>Level 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'Branco-3'!$C$3:$C$33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'Branco-3'!$D$3:$D$33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F-4B7B-A0AA-A00C12519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92272"/>
        <c:axId val="251292664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'Branco-3'!$R$5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EF-4B7B-A0AA-A00C12519B3A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'Branco-3'!$R$6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EF-4B7B-A0AA-A00C12519B3A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'Branco-3'!$R$7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EF-4B7B-A0AA-A00C12519B3A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'Branco-3'!$R$8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EF-4B7B-A0AA-A00C12519B3A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'Branco-3'!$R$9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EF-4B7B-A0AA-A00C12519B3A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'Branco-3'!$R$10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EF-4B7B-A0AA-A00C12519B3A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'Branco-3'!$R$11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EF-4B7B-A0AA-A00C12519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292272"/>
        <c:axId val="251292664"/>
      </c:scatterChart>
      <c:catAx>
        <c:axId val="25129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12926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51292664"/>
        <c:scaling>
          <c:orientation val="minMax"/>
          <c:max val="64"/>
          <c:min val="3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1292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&amp;LNAME OF LABORATORY
LOCATION &amp;C&amp;"Arial,Bold"&amp;18 INSTRUMENT -  TEST</c:oddHeader>
    </c:headerFooter>
    <c:pageMargins b="1" l="0.75" r="0.75" t="1" header="0.5" footer="0.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NIVEL2</a:t>
            </a:r>
            <a:r>
              <a:rPr lang="en-US" baseline="0"/>
              <a:t> GRAFICO</a:t>
            </a:r>
            <a:r>
              <a:rPr lang="en-US"/>
              <a:t> LJ </a:t>
            </a:r>
          </a:p>
        </c:rich>
      </c:tx>
      <c:layout>
        <c:manualLayout>
          <c:xMode val="edge"/>
          <c:yMode val="edge"/>
          <c:x val="0.38331201429026063"/>
          <c:y val="4.120868140213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50378354663E-2"/>
          <c:y val="0.21428643291241292"/>
          <c:w val="0.89700216034420355"/>
          <c:h val="0.63187025089557658"/>
        </c:manualLayout>
      </c:layout>
      <c:lineChart>
        <c:grouping val="standard"/>
        <c:varyColors val="0"/>
        <c:ser>
          <c:idx val="0"/>
          <c:order val="0"/>
          <c:tx>
            <c:v>Level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'Branco-3'!$C$3:$C$33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'Branco-3'!$E$3:$E$33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C-4E52-8135-77723089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93448"/>
        <c:axId val="251293840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'Branco-3'!$R$20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9C-4E52-8135-7772308993C7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'Branco-3'!$R$21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9C-4E52-8135-7772308993C7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'Branco-3'!$R$22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9C-4E52-8135-7772308993C7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'Branco-3'!$R$23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9C-4E52-8135-7772308993C7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'Branco-3'!$R$24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79C-4E52-8135-7772308993C7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'Branco-3'!$R$25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79C-4E52-8135-7772308993C7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'Branco-3'!$R$26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79C-4E52-8135-77723089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293448"/>
        <c:axId val="251293840"/>
      </c:scatterChart>
      <c:catAx>
        <c:axId val="25129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1293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1293840"/>
        <c:scaling>
          <c:orientation val="minMax"/>
          <c:max val="135"/>
          <c:min val="10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1293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</a:t>
            </a:r>
            <a:r>
              <a:rPr lang="en-US" baseline="0"/>
              <a:t> </a:t>
            </a:r>
            <a:r>
              <a:rPr lang="en-US"/>
              <a:t>3  GRAFICO  LJ </a:t>
            </a:r>
          </a:p>
        </c:rich>
      </c:tx>
      <c:layout>
        <c:manualLayout>
          <c:xMode val="edge"/>
          <c:yMode val="edge"/>
          <c:x val="0.38511769906046339"/>
          <c:y val="4.1322532525160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23547792629501E-2"/>
          <c:y val="0.21487661113069023"/>
          <c:w val="0.89686741243282142"/>
          <c:h val="0.61157189321811833"/>
        </c:manualLayout>
      </c:layout>
      <c:lineChart>
        <c:grouping val="standard"/>
        <c:varyColors val="0"/>
        <c:ser>
          <c:idx val="0"/>
          <c:order val="0"/>
          <c:tx>
            <c:v>Level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'Branco-3'!$C$3:$C$33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'Branco-3'!$F$3:$F$33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F-4F4A-8C26-06B7E461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18440"/>
        <c:axId val="287318832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'Branco-3'!$R$36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F-4F4A-8C26-06B7E461386C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'Branco-3'!$R$37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2F-4F4A-8C26-06B7E461386C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'Branco-3'!$R$38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2F-4F4A-8C26-06B7E461386C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'Branco-3'!$R$39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2F-4F4A-8C26-06B7E461386C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'Branco-3'!$R$40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02F-4F4A-8C26-06B7E461386C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'Branco-3'!$R$41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2F-4F4A-8C26-06B7E461386C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'Branco-3'!$R$42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02F-4F4A-8C26-06B7E461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8440"/>
        <c:axId val="287318832"/>
      </c:scatterChart>
      <c:catAx>
        <c:axId val="28731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7318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7318832"/>
        <c:scaling>
          <c:orientation val="minMax"/>
          <c:max val="265.60000000000002"/>
          <c:min val="237.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731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Normal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9E-4DE7-B90C-BB5C18645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59160"/>
        <c:axId val="279552104"/>
      </c:lineChart>
      <c:catAx>
        <c:axId val="27955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2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9552104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9160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Low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33-45EB-AA5E-5C3C4C36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56416"/>
        <c:axId val="279558376"/>
      </c:lineChart>
      <c:catAx>
        <c:axId val="2795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558376"/>
        <c:scaling>
          <c:orientation val="minMax"/>
          <c:max val="3.5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6416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NÍVEL</a:t>
            </a:r>
            <a:r>
              <a:rPr lang="en-US" baseline="0"/>
              <a:t> 1</a:t>
            </a:r>
            <a:r>
              <a:rPr lang="en-US"/>
              <a:t>  GRAFICO LJ </a:t>
            </a:r>
          </a:p>
        </c:rich>
      </c:tx>
      <c:layout>
        <c:manualLayout>
          <c:xMode val="edge"/>
          <c:yMode val="edge"/>
          <c:x val="0.38219895287958117"/>
          <c:y val="4.098370056684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25130890052354E-2"/>
          <c:y val="0.21311574921170892"/>
          <c:w val="0.8965968586387435"/>
          <c:h val="0.63388274124508293"/>
        </c:manualLayout>
      </c:layout>
      <c:lineChart>
        <c:grouping val="standard"/>
        <c:varyColors val="0"/>
        <c:ser>
          <c:idx val="0"/>
          <c:order val="0"/>
          <c:tx>
            <c:v>Level 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Glicose!$C$3:$C$33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Glicose!$D$3:$D$33</c:f>
              <c:numCache>
                <c:formatCode>General</c:formatCode>
                <c:ptCount val="31"/>
                <c:pt idx="0">
                  <c:v>45</c:v>
                </c:pt>
                <c:pt idx="1">
                  <c:v>50</c:v>
                </c:pt>
                <c:pt idx="2">
                  <c:v>51</c:v>
                </c:pt>
                <c:pt idx="3">
                  <c:v>49</c:v>
                </c:pt>
                <c:pt idx="4">
                  <c:v>47</c:v>
                </c:pt>
                <c:pt idx="5">
                  <c:v>48</c:v>
                </c:pt>
                <c:pt idx="6">
                  <c:v>45</c:v>
                </c:pt>
                <c:pt idx="7">
                  <c:v>49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49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9-4F9A-BF22-DC252035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55240"/>
        <c:axId val="279557984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Glicose!$R$5</c:f>
              <c:numCache>
                <c:formatCode>General</c:formatCode>
                <c:ptCount val="1"/>
                <c:pt idx="0">
                  <c:v>60.599999999999994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C9-4F9A-BF22-DC2520359FE2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Glicose!$R$6</c:f>
              <c:numCache>
                <c:formatCode>General</c:formatCode>
                <c:ptCount val="1"/>
                <c:pt idx="0">
                  <c:v>57.4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C9-4F9A-BF22-DC2520359FE2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Glicose!$R$7</c:f>
              <c:numCache>
                <c:formatCode>General</c:formatCode>
                <c:ptCount val="1"/>
                <c:pt idx="0">
                  <c:v>54.2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C9-4F9A-BF22-DC2520359FE2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Glicose!$R$8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C9-4F9A-BF22-DC2520359FE2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Glicose!$R$9</c:f>
              <c:numCache>
                <c:formatCode>General</c:formatCode>
                <c:ptCount val="1"/>
                <c:pt idx="0">
                  <c:v>47.75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C9-4F9A-BF22-DC2520359FE2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Glicose!$R$10</c:f>
              <c:numCache>
                <c:formatCode>General</c:formatCode>
                <c:ptCount val="1"/>
                <c:pt idx="0">
                  <c:v>44.5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C9-4F9A-BF22-DC2520359FE2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Glicose!$R$11</c:f>
              <c:numCache>
                <c:formatCode>General</c:formatCode>
                <c:ptCount val="1"/>
                <c:pt idx="0">
                  <c:v>41.25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C9-4F9A-BF22-DC252035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55240"/>
        <c:axId val="279557984"/>
      </c:scatterChart>
      <c:catAx>
        <c:axId val="27955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7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79557984"/>
        <c:scaling>
          <c:orientation val="minMax"/>
          <c:max val="64"/>
          <c:min val="3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5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&amp;LNAME OF LABORATORY
LOCATION &amp;C&amp;"Arial,Bold"&amp;18 INSTRUMENT -  TEST</c:oddHeader>
    </c:headerFooter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NIVEL2</a:t>
            </a:r>
            <a:r>
              <a:rPr lang="en-US" baseline="0"/>
              <a:t> GRAFICO</a:t>
            </a:r>
            <a:r>
              <a:rPr lang="en-US"/>
              <a:t> LJ </a:t>
            </a:r>
          </a:p>
        </c:rich>
      </c:tx>
      <c:layout>
        <c:manualLayout>
          <c:xMode val="edge"/>
          <c:yMode val="edge"/>
          <c:x val="0.38331201429026063"/>
          <c:y val="4.120868140213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50378354663E-2"/>
          <c:y val="0.21428643291241292"/>
          <c:w val="0.89700216034420355"/>
          <c:h val="0.63187025089557658"/>
        </c:manualLayout>
      </c:layout>
      <c:lineChart>
        <c:grouping val="standard"/>
        <c:varyColors val="0"/>
        <c:ser>
          <c:idx val="0"/>
          <c:order val="0"/>
          <c:tx>
            <c:v>Level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Glicose!$C$3:$C$33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Glicose!$E$3:$E$33</c:f>
              <c:numCache>
                <c:formatCode>General</c:formatCode>
                <c:ptCount val="31"/>
                <c:pt idx="0">
                  <c:v>121</c:v>
                </c:pt>
                <c:pt idx="1">
                  <c:v>119</c:v>
                </c:pt>
                <c:pt idx="2">
                  <c:v>118</c:v>
                </c:pt>
                <c:pt idx="3">
                  <c:v>121</c:v>
                </c:pt>
                <c:pt idx="4">
                  <c:v>125</c:v>
                </c:pt>
                <c:pt idx="5">
                  <c:v>119</c:v>
                </c:pt>
                <c:pt idx="6">
                  <c:v>118</c:v>
                </c:pt>
                <c:pt idx="7">
                  <c:v>124</c:v>
                </c:pt>
                <c:pt idx="8">
                  <c:v>125</c:v>
                </c:pt>
                <c:pt idx="9">
                  <c:v>121</c:v>
                </c:pt>
                <c:pt idx="10">
                  <c:v>120</c:v>
                </c:pt>
                <c:pt idx="11">
                  <c:v>125</c:v>
                </c:pt>
                <c:pt idx="12">
                  <c:v>126</c:v>
                </c:pt>
                <c:pt idx="13">
                  <c:v>122</c:v>
                </c:pt>
                <c:pt idx="14">
                  <c:v>118</c:v>
                </c:pt>
                <c:pt idx="15">
                  <c:v>119</c:v>
                </c:pt>
                <c:pt idx="16">
                  <c:v>121</c:v>
                </c:pt>
                <c:pt idx="17">
                  <c:v>125</c:v>
                </c:pt>
                <c:pt idx="18">
                  <c:v>126</c:v>
                </c:pt>
                <c:pt idx="19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2-49C5-956A-ABF9DE49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56808"/>
        <c:axId val="286722816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Glicose!$R$20</c:f>
              <c:numCache>
                <c:formatCode>General</c:formatCode>
                <c:ptCount val="1"/>
                <c:pt idx="0">
                  <c:v>131.45000000000002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12-49C5-956A-ABF9DE499FEC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Glicose!$R$21</c:f>
              <c:numCache>
                <c:formatCode>General</c:formatCode>
                <c:ptCount val="1"/>
                <c:pt idx="0">
                  <c:v>128.4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12-49C5-956A-ABF9DE499FEC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Glicose!$R$22</c:f>
              <c:numCache>
                <c:formatCode>General</c:formatCode>
                <c:ptCount val="1"/>
                <c:pt idx="0">
                  <c:v>125.15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12-49C5-956A-ABF9DE499FEC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Glicose!$R$23</c:f>
              <c:numCache>
                <c:formatCode>General</c:formatCode>
                <c:ptCount val="1"/>
                <c:pt idx="0">
                  <c:v>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12-49C5-956A-ABF9DE499FEC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yVal>
            <c:numRef>
              <c:f>Glicose!$R$24</c:f>
              <c:numCache>
                <c:formatCode>General</c:formatCode>
                <c:ptCount val="1"/>
                <c:pt idx="0">
                  <c:v>118.85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12-49C5-956A-ABF9DE499FEC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Glicose!$R$25</c:f>
              <c:numCache>
                <c:formatCode>General</c:formatCode>
                <c:ptCount val="1"/>
                <c:pt idx="0">
                  <c:v>115.7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12-49C5-956A-ABF9DE499FEC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Glicose!$R$26</c:f>
              <c:numCache>
                <c:formatCode>General</c:formatCode>
                <c:ptCount val="1"/>
                <c:pt idx="0">
                  <c:v>112.54999999999998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12-49C5-956A-ABF9DE49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56808"/>
        <c:axId val="286722816"/>
      </c:scatterChart>
      <c:catAx>
        <c:axId val="27955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6722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6722816"/>
        <c:scaling>
          <c:orientation val="minMax"/>
          <c:max val="135"/>
          <c:min val="10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79556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NIVEL</a:t>
            </a:r>
            <a:r>
              <a:rPr lang="en-US" baseline="0"/>
              <a:t> </a:t>
            </a:r>
            <a:r>
              <a:rPr lang="en-US"/>
              <a:t>3  GRAFICO  LJ </a:t>
            </a:r>
          </a:p>
        </c:rich>
      </c:tx>
      <c:layout>
        <c:manualLayout>
          <c:xMode val="edge"/>
          <c:yMode val="edge"/>
          <c:x val="0.38511769906046339"/>
          <c:y val="4.1322532525160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23547792629501E-2"/>
          <c:y val="0.21487661113069023"/>
          <c:w val="0.89686741243282142"/>
          <c:h val="0.61157189321811833"/>
        </c:manualLayout>
      </c:layout>
      <c:lineChart>
        <c:grouping val="standard"/>
        <c:varyColors val="0"/>
        <c:ser>
          <c:idx val="0"/>
          <c:order val="0"/>
          <c:tx>
            <c:v>Level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Glicose!$C$3:$C$33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Glicose!$F$3:$F$33</c:f>
              <c:numCache>
                <c:formatCode>General</c:formatCode>
                <c:ptCount val="31"/>
                <c:pt idx="0">
                  <c:v>255</c:v>
                </c:pt>
                <c:pt idx="1">
                  <c:v>256</c:v>
                </c:pt>
                <c:pt idx="2">
                  <c:v>249</c:v>
                </c:pt>
                <c:pt idx="3">
                  <c:v>248</c:v>
                </c:pt>
                <c:pt idx="4">
                  <c:v>251</c:v>
                </c:pt>
                <c:pt idx="5">
                  <c:v>253</c:v>
                </c:pt>
                <c:pt idx="6">
                  <c:v>259</c:v>
                </c:pt>
                <c:pt idx="7">
                  <c:v>255</c:v>
                </c:pt>
                <c:pt idx="8">
                  <c:v>250</c:v>
                </c:pt>
                <c:pt idx="9">
                  <c:v>249</c:v>
                </c:pt>
                <c:pt idx="10">
                  <c:v>247</c:v>
                </c:pt>
                <c:pt idx="11">
                  <c:v>248</c:v>
                </c:pt>
                <c:pt idx="12">
                  <c:v>249</c:v>
                </c:pt>
                <c:pt idx="13">
                  <c:v>251</c:v>
                </c:pt>
                <c:pt idx="14">
                  <c:v>253</c:v>
                </c:pt>
                <c:pt idx="15">
                  <c:v>254</c:v>
                </c:pt>
                <c:pt idx="16">
                  <c:v>255</c:v>
                </c:pt>
                <c:pt idx="17">
                  <c:v>254</c:v>
                </c:pt>
                <c:pt idx="18">
                  <c:v>248</c:v>
                </c:pt>
                <c:pt idx="19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E-417B-A53F-05F4DA448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27128"/>
        <c:axId val="286730264"/>
      </c:lineChart>
      <c:scatterChart>
        <c:scatterStyle val="lineMarker"/>
        <c:varyColors val="0"/>
        <c:ser>
          <c:idx val="1"/>
          <c:order val="1"/>
          <c:tx>
            <c:v>+3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Glicose!$R$36</c:f>
              <c:numCache>
                <c:formatCode>General</c:formatCode>
                <c:ptCount val="1"/>
                <c:pt idx="0">
                  <c:v>262.10000000000002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0E-417B-A53F-05F4DA448107}"/>
            </c:ext>
          </c:extLst>
        </c:ser>
        <c:ser>
          <c:idx val="2"/>
          <c:order val="2"/>
          <c:tx>
            <c:v>+2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Glicose!$R$37</c:f>
              <c:numCache>
                <c:formatCode>General</c:formatCode>
                <c:ptCount val="1"/>
                <c:pt idx="0">
                  <c:v>258.5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0E-417B-A53F-05F4DA448107}"/>
            </c:ext>
          </c:extLst>
        </c:ser>
        <c:ser>
          <c:idx val="3"/>
          <c:order val="3"/>
          <c:tx>
            <c:v>+1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Glicose!$R$38</c:f>
              <c:numCache>
                <c:formatCode>General</c:formatCode>
                <c:ptCount val="1"/>
                <c:pt idx="0">
                  <c:v>255.1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0E-417B-A53F-05F4DA448107}"/>
            </c:ext>
          </c:extLst>
        </c:ser>
        <c:ser>
          <c:idx val="4"/>
          <c:order val="4"/>
          <c:tx>
            <c:v>Mean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Glicose!$R$39</c:f>
              <c:numCache>
                <c:formatCode>General</c:formatCode>
                <c:ptCount val="1"/>
                <c:pt idx="0">
                  <c:v>251.6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0E-417B-A53F-05F4DA448107}"/>
            </c:ext>
          </c:extLst>
        </c:ser>
        <c:ser>
          <c:idx val="5"/>
          <c:order val="5"/>
          <c:tx>
            <c:v>-1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B050"/>
                </a:solidFill>
                <a:prstDash val="solid"/>
              </a:ln>
            </c:spPr>
          </c:errBars>
          <c:yVal>
            <c:numRef>
              <c:f>Glicose!$R$40</c:f>
              <c:numCache>
                <c:formatCode>General</c:formatCode>
                <c:ptCount val="1"/>
                <c:pt idx="0">
                  <c:v>248.1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0E-417B-A53F-05F4DA448107}"/>
            </c:ext>
          </c:extLst>
        </c:ser>
        <c:ser>
          <c:idx val="6"/>
          <c:order val="6"/>
          <c:tx>
            <c:v>-2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FF00"/>
                </a:solidFill>
                <a:prstDash val="solid"/>
              </a:ln>
            </c:spPr>
          </c:errBars>
          <c:yVal>
            <c:numRef>
              <c:f>Glicose!$R$41</c:f>
              <c:numCache>
                <c:formatCode>General</c:formatCode>
                <c:ptCount val="1"/>
                <c:pt idx="0">
                  <c:v>244.6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0E-417B-A53F-05F4DA448107}"/>
            </c:ext>
          </c:extLst>
        </c:ser>
        <c:ser>
          <c:idx val="7"/>
          <c:order val="7"/>
          <c:tx>
            <c:v>-3 SD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Glicose!$R$42</c:f>
              <c:numCache>
                <c:formatCode>General</c:formatCode>
                <c:ptCount val="1"/>
                <c:pt idx="0">
                  <c:v>241.1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0E-417B-A53F-05F4DA448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727128"/>
        <c:axId val="286730264"/>
      </c:scatterChart>
      <c:catAx>
        <c:axId val="28672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6730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6730264"/>
        <c:scaling>
          <c:orientation val="minMax"/>
          <c:max val="265.60000000000002"/>
          <c:min val="237.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6727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Low CD4 Control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4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CE9-4D10-B65A-B902A466A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729480"/>
        <c:axId val="286727912"/>
      </c:scatterChart>
      <c:valAx>
        <c:axId val="286729480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6727912"/>
        <c:crossesAt val="0"/>
        <c:crossBetween val="midCat"/>
      </c:valAx>
      <c:valAx>
        <c:axId val="2867279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6729480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WBC High LJ Chart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03-4E47-A35F-8121CE81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28696"/>
        <c:axId val="286723208"/>
      </c:lineChart>
      <c:catAx>
        <c:axId val="28672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6723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6723208"/>
        <c:scaling>
          <c:orientation val="minMax"/>
          <c:max val="22"/>
          <c:min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8672869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13</xdr:row>
      <xdr:rowOff>0</xdr:rowOff>
    </xdr:from>
    <xdr:to>
      <xdr:col>1</xdr:col>
      <xdr:colOff>4877050</xdr:colOff>
      <xdr:row>27</xdr:row>
      <xdr:rowOff>50917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50" y="2082800"/>
          <a:ext cx="4870700" cy="2273417"/>
        </a:xfrm>
        <a:prstGeom prst="rect">
          <a:avLst/>
        </a:prstGeom>
      </xdr:spPr>
    </xdr:pic>
    <xdr:clientData/>
  </xdr:twoCellAnchor>
  <xdr:twoCellAnchor editAs="oneCell">
    <xdr:from>
      <xdr:col>1</xdr:col>
      <xdr:colOff>184150</xdr:colOff>
      <xdr:row>29</xdr:row>
      <xdr:rowOff>38101</xdr:rowOff>
    </xdr:from>
    <xdr:to>
      <xdr:col>1</xdr:col>
      <xdr:colOff>2394069</xdr:colOff>
      <xdr:row>47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4660901"/>
          <a:ext cx="2209919" cy="2841324"/>
        </a:xfrm>
        <a:prstGeom prst="rect">
          <a:avLst/>
        </a:prstGeom>
      </xdr:spPr>
    </xdr:pic>
    <xdr:clientData/>
  </xdr:twoCellAnchor>
  <xdr:twoCellAnchor editAs="oneCell">
    <xdr:from>
      <xdr:col>1</xdr:col>
      <xdr:colOff>2736850</xdr:colOff>
      <xdr:row>29</xdr:row>
      <xdr:rowOff>25401</xdr:rowOff>
    </xdr:from>
    <xdr:to>
      <xdr:col>1</xdr:col>
      <xdr:colOff>5029200</xdr:colOff>
      <xdr:row>47</xdr:row>
      <xdr:rowOff>90508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6450" y="4648201"/>
          <a:ext cx="2292350" cy="2922607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0.65468</cdr:y>
    </cdr:from>
    <cdr:to>
      <cdr:x>1</cdr:x>
      <cdr:y>0.65468</cdr:y>
    </cdr:to>
    <cdr:sp macro="" textlink="">
      <cdr:nvSpPr>
        <cdr:cNvPr id="36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58779" y="1471651"/>
          <a:ext cx="354266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0.5623</cdr:y>
    </cdr:from>
    <cdr:to>
      <cdr:x>0.81509</cdr:x>
      <cdr:y>0.5623</cdr:y>
    </cdr:to>
    <cdr:sp macro="" textlink="">
      <cdr:nvSpPr>
        <cdr:cNvPr id="36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63996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0.36394</cdr:y>
    </cdr:from>
    <cdr:to>
      <cdr:x>0.81509</cdr:x>
      <cdr:y>0.36394</cdr:y>
    </cdr:to>
    <cdr:sp macro="" textlink="">
      <cdr:nvSpPr>
        <cdr:cNvPr id="368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18102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0.74706</cdr:y>
    </cdr:from>
    <cdr:to>
      <cdr:x>0.81509</cdr:x>
      <cdr:y>0.74706</cdr:y>
    </cdr:to>
    <cdr:sp macro="" textlink="">
      <cdr:nvSpPr>
        <cdr:cNvPr id="368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679305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0.25</cdr:x>
      <cdr:y>0.53156</cdr:y>
    </cdr:from>
    <cdr:to>
      <cdr:x>0.83082</cdr:x>
      <cdr:y>0.53156</cdr:y>
    </cdr:to>
    <cdr:sp macro="" textlink="">
      <cdr:nvSpPr>
        <cdr:cNvPr id="378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3877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0.37543</cdr:y>
    </cdr:from>
    <cdr:to>
      <cdr:x>0.83082</cdr:x>
      <cdr:y>0.37543</cdr:y>
    </cdr:to>
    <cdr:sp macro="" textlink="">
      <cdr:nvSpPr>
        <cdr:cNvPr id="378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7491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0.67239</cdr:y>
    </cdr:from>
    <cdr:to>
      <cdr:x>0.83082</cdr:x>
      <cdr:y>0.67239</cdr:y>
    </cdr:to>
    <cdr:sp macro="" textlink="">
      <cdr:nvSpPr>
        <cdr:cNvPr id="378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566975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12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6350</xdr:rowOff>
    </xdr:from>
    <xdr:to>
      <xdr:col>0</xdr:col>
      <xdr:colOff>0</xdr:colOff>
      <xdr:row>6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0" y="13112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190500</xdr:rowOff>
    </xdr:from>
    <xdr:to>
      <xdr:col>0</xdr:col>
      <xdr:colOff>0</xdr:colOff>
      <xdr:row>3</xdr:row>
      <xdr:rowOff>190500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8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0" y="16859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0</xdr:colOff>
      <xdr:row>27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0</xdr:colOff>
      <xdr:row>44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152400</xdr:colOff>
      <xdr:row>0</xdr:row>
      <xdr:rowOff>25400</xdr:rowOff>
    </xdr:from>
    <xdr:to>
      <xdr:col>15</xdr:col>
      <xdr:colOff>127000</xdr:colOff>
      <xdr:row>13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165100</xdr:colOff>
      <xdr:row>13</xdr:row>
      <xdr:rowOff>88900</xdr:rowOff>
    </xdr:from>
    <xdr:to>
      <xdr:col>15</xdr:col>
      <xdr:colOff>158750</xdr:colOff>
      <xdr:row>28</xdr:row>
      <xdr:rowOff>19050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190500</xdr:colOff>
      <xdr:row>28</xdr:row>
      <xdr:rowOff>146050</xdr:rowOff>
    </xdr:from>
    <xdr:to>
      <xdr:col>15</xdr:col>
      <xdr:colOff>177800</xdr:colOff>
      <xdr:row>44</xdr:row>
      <xdr:rowOff>69850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0.19483</cdr:x>
      <cdr:y>0.59871</cdr:y>
    </cdr:from>
    <cdr:to>
      <cdr:x>0.80927</cdr:x>
      <cdr:y>0.59871</cdr:y>
    </cdr:to>
    <cdr:sp macro="" textlink="">
      <cdr:nvSpPr>
        <cdr:cNvPr id="348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44100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0.19569</cdr:x>
      <cdr:y>0.42349</cdr:y>
    </cdr:from>
    <cdr:to>
      <cdr:x>0.80927</cdr:x>
      <cdr:y>0.42349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145" y="311944"/>
          <a:ext cx="4519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0.19483</cdr:x>
      <cdr:y>0.50905</cdr:y>
    </cdr:from>
    <cdr:to>
      <cdr:x>0.80927</cdr:x>
      <cdr:y>0.50905</cdr:y>
    </cdr:to>
    <cdr:sp macro="" textlink="">
      <cdr:nvSpPr>
        <cdr:cNvPr id="348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37496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0.61983</cdr:x>
      <cdr:y>0.61643</cdr:y>
    </cdr:from>
    <cdr:to>
      <cdr:x>1</cdr:x>
      <cdr:y>0.61643</cdr:y>
    </cdr:to>
    <cdr:sp macro="" textlink="">
      <cdr:nvSpPr>
        <cdr:cNvPr id="358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4861" y="1432639"/>
          <a:ext cx="2800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0.65468</cdr:y>
    </cdr:from>
    <cdr:to>
      <cdr:x>1</cdr:x>
      <cdr:y>0.65468</cdr:y>
    </cdr:to>
    <cdr:sp macro="" textlink="">
      <cdr:nvSpPr>
        <cdr:cNvPr id="36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58779" y="1471651"/>
          <a:ext cx="354266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0.5623</cdr:y>
    </cdr:from>
    <cdr:to>
      <cdr:x>0.81509</cdr:x>
      <cdr:y>0.5623</cdr:y>
    </cdr:to>
    <cdr:sp macro="" textlink="">
      <cdr:nvSpPr>
        <cdr:cNvPr id="36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63996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0.36394</cdr:y>
    </cdr:from>
    <cdr:to>
      <cdr:x>0.81509</cdr:x>
      <cdr:y>0.36394</cdr:y>
    </cdr:to>
    <cdr:sp macro="" textlink="">
      <cdr:nvSpPr>
        <cdr:cNvPr id="368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18102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0.74706</cdr:y>
    </cdr:from>
    <cdr:to>
      <cdr:x>0.81509</cdr:x>
      <cdr:y>0.74706</cdr:y>
    </cdr:to>
    <cdr:sp macro="" textlink="">
      <cdr:nvSpPr>
        <cdr:cNvPr id="368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679305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</cdr:x>
      <cdr:y>0.53156</cdr:y>
    </cdr:from>
    <cdr:to>
      <cdr:x>0.83082</cdr:x>
      <cdr:y>0.53156</cdr:y>
    </cdr:to>
    <cdr:sp macro="" textlink="">
      <cdr:nvSpPr>
        <cdr:cNvPr id="378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3877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0.37543</cdr:y>
    </cdr:from>
    <cdr:to>
      <cdr:x>0.83082</cdr:x>
      <cdr:y>0.37543</cdr:y>
    </cdr:to>
    <cdr:sp macro="" textlink="">
      <cdr:nvSpPr>
        <cdr:cNvPr id="378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7491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0.67239</cdr:y>
    </cdr:from>
    <cdr:to>
      <cdr:x>0.83082</cdr:x>
      <cdr:y>0.67239</cdr:y>
    </cdr:to>
    <cdr:sp macro="" textlink="">
      <cdr:nvSpPr>
        <cdr:cNvPr id="378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566975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12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6350</xdr:rowOff>
    </xdr:from>
    <xdr:to>
      <xdr:col>0</xdr:col>
      <xdr:colOff>0</xdr:colOff>
      <xdr:row>6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0" y="13112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190500</xdr:rowOff>
    </xdr:from>
    <xdr:to>
      <xdr:col>0</xdr:col>
      <xdr:colOff>0</xdr:colOff>
      <xdr:row>3</xdr:row>
      <xdr:rowOff>190500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8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0" y="16859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0</xdr:colOff>
      <xdr:row>27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0</xdr:colOff>
      <xdr:row>44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152400</xdr:colOff>
      <xdr:row>0</xdr:row>
      <xdr:rowOff>25400</xdr:rowOff>
    </xdr:from>
    <xdr:to>
      <xdr:col>15</xdr:col>
      <xdr:colOff>127000</xdr:colOff>
      <xdr:row>13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165100</xdr:colOff>
      <xdr:row>13</xdr:row>
      <xdr:rowOff>88900</xdr:rowOff>
    </xdr:from>
    <xdr:to>
      <xdr:col>15</xdr:col>
      <xdr:colOff>158750</xdr:colOff>
      <xdr:row>28</xdr:row>
      <xdr:rowOff>19050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190500</xdr:colOff>
      <xdr:row>28</xdr:row>
      <xdr:rowOff>146050</xdr:rowOff>
    </xdr:from>
    <xdr:to>
      <xdr:col>15</xdr:col>
      <xdr:colOff>177800</xdr:colOff>
      <xdr:row>44</xdr:row>
      <xdr:rowOff>69850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0.19483</cdr:x>
      <cdr:y>0.59871</cdr:y>
    </cdr:from>
    <cdr:to>
      <cdr:x>0.80927</cdr:x>
      <cdr:y>0.59871</cdr:y>
    </cdr:to>
    <cdr:sp macro="" textlink="">
      <cdr:nvSpPr>
        <cdr:cNvPr id="348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44100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0.19569</cdr:x>
      <cdr:y>0.42349</cdr:y>
    </cdr:from>
    <cdr:to>
      <cdr:x>0.80927</cdr:x>
      <cdr:y>0.42349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145" y="311944"/>
          <a:ext cx="4519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0.19483</cdr:x>
      <cdr:y>0.50905</cdr:y>
    </cdr:from>
    <cdr:to>
      <cdr:x>0.80927</cdr:x>
      <cdr:y>0.50905</cdr:y>
    </cdr:to>
    <cdr:sp macro="" textlink="">
      <cdr:nvSpPr>
        <cdr:cNvPr id="348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37496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0.61983</cdr:x>
      <cdr:y>0.61643</cdr:y>
    </cdr:from>
    <cdr:to>
      <cdr:x>1</cdr:x>
      <cdr:y>0.61643</cdr:y>
    </cdr:to>
    <cdr:sp macro="" textlink="">
      <cdr:nvSpPr>
        <cdr:cNvPr id="358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4861" y="1432639"/>
          <a:ext cx="2800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12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6350</xdr:rowOff>
    </xdr:from>
    <xdr:to>
      <xdr:col>0</xdr:col>
      <xdr:colOff>0</xdr:colOff>
      <xdr:row>6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10985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190500</xdr:rowOff>
    </xdr:from>
    <xdr:to>
      <xdr:col>0</xdr:col>
      <xdr:colOff>0</xdr:colOff>
      <xdr:row>3</xdr:row>
      <xdr:rowOff>190500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0" y="7493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8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0" y="147320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0</xdr:colOff>
      <xdr:row>27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0</xdr:colOff>
      <xdr:row>44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152400</xdr:colOff>
      <xdr:row>0</xdr:row>
      <xdr:rowOff>25400</xdr:rowOff>
    </xdr:from>
    <xdr:to>
      <xdr:col>15</xdr:col>
      <xdr:colOff>127000</xdr:colOff>
      <xdr:row>13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165100</xdr:colOff>
      <xdr:row>13</xdr:row>
      <xdr:rowOff>88900</xdr:rowOff>
    </xdr:from>
    <xdr:to>
      <xdr:col>15</xdr:col>
      <xdr:colOff>158750</xdr:colOff>
      <xdr:row>28</xdr:row>
      <xdr:rowOff>19050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190500</xdr:colOff>
      <xdr:row>28</xdr:row>
      <xdr:rowOff>146050</xdr:rowOff>
    </xdr:from>
    <xdr:to>
      <xdr:col>15</xdr:col>
      <xdr:colOff>177800</xdr:colOff>
      <xdr:row>44</xdr:row>
      <xdr:rowOff>69850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0.65468</cdr:y>
    </cdr:from>
    <cdr:to>
      <cdr:x>1</cdr:x>
      <cdr:y>0.65468</cdr:y>
    </cdr:to>
    <cdr:sp macro="" textlink="">
      <cdr:nvSpPr>
        <cdr:cNvPr id="36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58779" y="1471651"/>
          <a:ext cx="354266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0.5623</cdr:y>
    </cdr:from>
    <cdr:to>
      <cdr:x>0.81509</cdr:x>
      <cdr:y>0.5623</cdr:y>
    </cdr:to>
    <cdr:sp macro="" textlink="">
      <cdr:nvSpPr>
        <cdr:cNvPr id="36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63996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0.36394</cdr:y>
    </cdr:from>
    <cdr:to>
      <cdr:x>0.81509</cdr:x>
      <cdr:y>0.36394</cdr:y>
    </cdr:to>
    <cdr:sp macro="" textlink="">
      <cdr:nvSpPr>
        <cdr:cNvPr id="368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18102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0.74706</cdr:y>
    </cdr:from>
    <cdr:to>
      <cdr:x>0.81509</cdr:x>
      <cdr:y>0.74706</cdr:y>
    </cdr:to>
    <cdr:sp macro="" textlink="">
      <cdr:nvSpPr>
        <cdr:cNvPr id="368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679305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0.25</cdr:x>
      <cdr:y>0.53156</cdr:y>
    </cdr:from>
    <cdr:to>
      <cdr:x>0.83082</cdr:x>
      <cdr:y>0.53156</cdr:y>
    </cdr:to>
    <cdr:sp macro="" textlink="">
      <cdr:nvSpPr>
        <cdr:cNvPr id="378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3877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0.37543</cdr:y>
    </cdr:from>
    <cdr:to>
      <cdr:x>0.83082</cdr:x>
      <cdr:y>0.37543</cdr:y>
    </cdr:to>
    <cdr:sp macro="" textlink="">
      <cdr:nvSpPr>
        <cdr:cNvPr id="378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7491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0.67239</cdr:y>
    </cdr:from>
    <cdr:to>
      <cdr:x>0.83082</cdr:x>
      <cdr:y>0.67239</cdr:y>
    </cdr:to>
    <cdr:sp macro="" textlink="">
      <cdr:nvSpPr>
        <cdr:cNvPr id="378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566975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0.19483</cdr:x>
      <cdr:y>0.59871</cdr:y>
    </cdr:from>
    <cdr:to>
      <cdr:x>0.80927</cdr:x>
      <cdr:y>0.59871</cdr:y>
    </cdr:to>
    <cdr:sp macro="" textlink="">
      <cdr:nvSpPr>
        <cdr:cNvPr id="348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44100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0.19569</cdr:x>
      <cdr:y>0.42349</cdr:y>
    </cdr:from>
    <cdr:to>
      <cdr:x>0.80927</cdr:x>
      <cdr:y>0.42349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145" y="311944"/>
          <a:ext cx="4519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0.19483</cdr:x>
      <cdr:y>0.50905</cdr:y>
    </cdr:from>
    <cdr:to>
      <cdr:x>0.80927</cdr:x>
      <cdr:y>0.50905</cdr:y>
    </cdr:to>
    <cdr:sp macro="" textlink="">
      <cdr:nvSpPr>
        <cdr:cNvPr id="348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37496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0.61983</cdr:x>
      <cdr:y>0.61643</cdr:y>
    </cdr:from>
    <cdr:to>
      <cdr:x>1</cdr:x>
      <cdr:y>0.61643</cdr:y>
    </cdr:to>
    <cdr:sp macro="" textlink="">
      <cdr:nvSpPr>
        <cdr:cNvPr id="358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4861" y="1432639"/>
          <a:ext cx="2800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0.65468</cdr:y>
    </cdr:from>
    <cdr:to>
      <cdr:x>1</cdr:x>
      <cdr:y>0.65468</cdr:y>
    </cdr:to>
    <cdr:sp macro="" textlink="">
      <cdr:nvSpPr>
        <cdr:cNvPr id="368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58779" y="1471651"/>
          <a:ext cx="354266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0.5623</cdr:y>
    </cdr:from>
    <cdr:to>
      <cdr:x>0.81509</cdr:x>
      <cdr:y>0.5623</cdr:y>
    </cdr:to>
    <cdr:sp macro="" textlink="">
      <cdr:nvSpPr>
        <cdr:cNvPr id="368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63996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0.36394</cdr:y>
    </cdr:from>
    <cdr:to>
      <cdr:x>0.81509</cdr:x>
      <cdr:y>0.36394</cdr:y>
    </cdr:to>
    <cdr:sp macro="" textlink="">
      <cdr:nvSpPr>
        <cdr:cNvPr id="368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18102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0.74706</cdr:y>
    </cdr:from>
    <cdr:to>
      <cdr:x>0.81509</cdr:x>
      <cdr:y>0.74706</cdr:y>
    </cdr:to>
    <cdr:sp macro="" textlink="">
      <cdr:nvSpPr>
        <cdr:cNvPr id="368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679305"/>
          <a:ext cx="4162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</cdr:x>
      <cdr:y>0.53156</cdr:y>
    </cdr:from>
    <cdr:to>
      <cdr:x>0.83082</cdr:x>
      <cdr:y>0.53156</cdr:y>
    </cdr:to>
    <cdr:sp macro="" textlink="">
      <cdr:nvSpPr>
        <cdr:cNvPr id="378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23877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0.37543</cdr:y>
    </cdr:from>
    <cdr:to>
      <cdr:x>0.83082</cdr:x>
      <cdr:y>0.37543</cdr:y>
    </cdr:to>
    <cdr:sp macro="" textlink="">
      <cdr:nvSpPr>
        <cdr:cNvPr id="378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874917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</cdr:x>
      <cdr:y>0.67239</cdr:y>
    </cdr:from>
    <cdr:to>
      <cdr:x>0.83082</cdr:x>
      <cdr:y>0.67239</cdr:y>
    </cdr:to>
    <cdr:sp macro="" textlink="">
      <cdr:nvSpPr>
        <cdr:cNvPr id="378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150" y="1566975"/>
          <a:ext cx="42783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12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6350</xdr:rowOff>
    </xdr:from>
    <xdr:to>
      <xdr:col>0</xdr:col>
      <xdr:colOff>0</xdr:colOff>
      <xdr:row>6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0" y="13112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190500</xdr:rowOff>
    </xdr:from>
    <xdr:to>
      <xdr:col>0</xdr:col>
      <xdr:colOff>0</xdr:colOff>
      <xdr:row>3</xdr:row>
      <xdr:rowOff>190500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8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0" y="16859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0</xdr:colOff>
      <xdr:row>27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0</xdr:colOff>
      <xdr:row>44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152400</xdr:colOff>
      <xdr:row>0</xdr:row>
      <xdr:rowOff>25400</xdr:rowOff>
    </xdr:from>
    <xdr:to>
      <xdr:col>15</xdr:col>
      <xdr:colOff>127000</xdr:colOff>
      <xdr:row>13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165100</xdr:colOff>
      <xdr:row>13</xdr:row>
      <xdr:rowOff>88900</xdr:rowOff>
    </xdr:from>
    <xdr:to>
      <xdr:col>15</xdr:col>
      <xdr:colOff>158750</xdr:colOff>
      <xdr:row>28</xdr:row>
      <xdr:rowOff>19050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190500</xdr:colOff>
      <xdr:row>28</xdr:row>
      <xdr:rowOff>146050</xdr:rowOff>
    </xdr:from>
    <xdr:to>
      <xdr:col>15</xdr:col>
      <xdr:colOff>177800</xdr:colOff>
      <xdr:row>44</xdr:row>
      <xdr:rowOff>69850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0.19483</cdr:x>
      <cdr:y>0.59871</cdr:y>
    </cdr:from>
    <cdr:to>
      <cdr:x>0.80927</cdr:x>
      <cdr:y>0.59871</cdr:y>
    </cdr:to>
    <cdr:sp macro="" textlink="">
      <cdr:nvSpPr>
        <cdr:cNvPr id="348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44100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0.19569</cdr:x>
      <cdr:y>0.42349</cdr:y>
    </cdr:from>
    <cdr:to>
      <cdr:x>0.80927</cdr:x>
      <cdr:y>0.42349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145" y="311944"/>
          <a:ext cx="4519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0.19483</cdr:x>
      <cdr:y>0.50905</cdr:y>
    </cdr:from>
    <cdr:to>
      <cdr:x>0.80927</cdr:x>
      <cdr:y>0.50905</cdr:y>
    </cdr:to>
    <cdr:sp macro="" textlink="">
      <cdr:nvSpPr>
        <cdr:cNvPr id="348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510" y="374968"/>
          <a:ext cx="4525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0.61983</cdr:x>
      <cdr:y>0.61643</cdr:y>
    </cdr:from>
    <cdr:to>
      <cdr:x>1</cdr:x>
      <cdr:y>0.61643</cdr:y>
    </cdr:to>
    <cdr:sp macro="" textlink="">
      <cdr:nvSpPr>
        <cdr:cNvPr id="358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94861" y="1432639"/>
          <a:ext cx="28003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55"/>
  <sheetViews>
    <sheetView tabSelected="1" topLeftCell="B1" zoomScale="74" zoomScaleNormal="74" workbookViewId="0">
      <selection activeCell="F25" sqref="F25"/>
    </sheetView>
  </sheetViews>
  <sheetFormatPr defaultRowHeight="12.75" x14ac:dyDescent="0.2"/>
  <cols>
    <col min="2" max="2" width="78.7109375" customWidth="1"/>
  </cols>
  <sheetData>
    <row r="1" spans="1:2" x14ac:dyDescent="0.2">
      <c r="B1" s="67" t="s">
        <v>47</v>
      </c>
    </row>
    <row r="3" spans="1:2" x14ac:dyDescent="0.2">
      <c r="B3" s="66" t="s">
        <v>50</v>
      </c>
    </row>
    <row r="4" spans="1:2" x14ac:dyDescent="0.2">
      <c r="A4" t="s">
        <v>19</v>
      </c>
      <c r="B4" t="s">
        <v>41</v>
      </c>
    </row>
    <row r="5" spans="1:2" x14ac:dyDescent="0.2">
      <c r="B5" s="65" t="s">
        <v>42</v>
      </c>
    </row>
    <row r="6" spans="1:2" x14ac:dyDescent="0.2">
      <c r="B6" s="65" t="s">
        <v>43</v>
      </c>
    </row>
    <row r="8" spans="1:2" x14ac:dyDescent="0.2">
      <c r="A8" t="s">
        <v>21</v>
      </c>
      <c r="B8" s="66" t="s">
        <v>51</v>
      </c>
    </row>
    <row r="9" spans="1:2" x14ac:dyDescent="0.2">
      <c r="A9" t="s">
        <v>20</v>
      </c>
      <c r="B9" t="s">
        <v>44</v>
      </c>
    </row>
    <row r="11" spans="1:2" x14ac:dyDescent="0.2">
      <c r="B11" s="66" t="s">
        <v>52</v>
      </c>
    </row>
    <row r="12" spans="1:2" x14ac:dyDescent="0.2">
      <c r="A12" t="s">
        <v>22</v>
      </c>
      <c r="B12" t="s">
        <v>53</v>
      </c>
    </row>
    <row r="29" spans="2:2" x14ac:dyDescent="0.2">
      <c r="B29" t="s">
        <v>54</v>
      </c>
    </row>
    <row r="49" spans="1:2" x14ac:dyDescent="0.2">
      <c r="A49" t="s">
        <v>23</v>
      </c>
      <c r="B49" s="66" t="s">
        <v>48</v>
      </c>
    </row>
    <row r="50" spans="1:2" x14ac:dyDescent="0.2">
      <c r="B50" s="65" t="s">
        <v>24</v>
      </c>
    </row>
    <row r="52" spans="1:2" x14ac:dyDescent="0.2">
      <c r="A52" t="s">
        <v>25</v>
      </c>
      <c r="B52" s="66" t="s">
        <v>49</v>
      </c>
    </row>
    <row r="53" spans="1:2" x14ac:dyDescent="0.2">
      <c r="B53" t="s">
        <v>45</v>
      </c>
    </row>
    <row r="54" spans="1:2" x14ac:dyDescent="0.2">
      <c r="B54" t="s">
        <v>26</v>
      </c>
    </row>
    <row r="55" spans="1:2" x14ac:dyDescent="0.2">
      <c r="B55" t="s">
        <v>46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view="pageLayout" zoomScale="83" zoomScaleNormal="104" zoomScalePageLayoutView="83" workbookViewId="0">
      <selection activeCell="B45" sqref="B45:G45"/>
    </sheetView>
  </sheetViews>
  <sheetFormatPr defaultRowHeight="12.75" x14ac:dyDescent="0.2"/>
  <cols>
    <col min="2" max="2" width="9.140625" style="59" customWidth="1"/>
    <col min="3" max="4" width="10.85546875" style="60" customWidth="1"/>
    <col min="5" max="5" width="12" style="60" customWidth="1"/>
    <col min="6" max="6" width="12.28515625" style="60" customWidth="1"/>
    <col min="7" max="7" width="11.85546875" customWidth="1"/>
    <col min="16" max="16" width="4.42578125" customWidth="1"/>
    <col min="17" max="17" width="8.42578125" customWidth="1"/>
    <col min="18" max="18" width="15.28515625" customWidth="1"/>
  </cols>
  <sheetData>
    <row r="1" spans="1:18" ht="16.5" thickBot="1" x14ac:dyDescent="0.3">
      <c r="A1" s="78" t="s">
        <v>32</v>
      </c>
      <c r="B1" s="79"/>
      <c r="C1" s="79"/>
      <c r="D1" s="79"/>
      <c r="E1" s="79"/>
      <c r="F1" s="79"/>
      <c r="G1" s="80"/>
    </row>
    <row r="2" spans="1:18" ht="32.25" thickBot="1" x14ac:dyDescent="0.25">
      <c r="A2" s="1" t="s">
        <v>0</v>
      </c>
      <c r="B2" s="2" t="s">
        <v>1</v>
      </c>
      <c r="C2" s="3" t="s">
        <v>31</v>
      </c>
      <c r="D2" s="4" t="s">
        <v>2</v>
      </c>
      <c r="E2" s="4" t="s">
        <v>3</v>
      </c>
      <c r="F2" s="5" t="s">
        <v>4</v>
      </c>
      <c r="G2" s="6" t="s">
        <v>33</v>
      </c>
    </row>
    <row r="3" spans="1:18" ht="13.9" customHeight="1" thickTop="1" thickBot="1" x14ac:dyDescent="0.25">
      <c r="A3" s="7">
        <v>1</v>
      </c>
      <c r="B3" s="8" t="s">
        <v>5</v>
      </c>
      <c r="C3" s="9">
        <v>1</v>
      </c>
      <c r="D3" s="7">
        <v>45</v>
      </c>
      <c r="E3" s="7">
        <v>121</v>
      </c>
      <c r="F3" s="10">
        <v>255</v>
      </c>
      <c r="G3" s="11"/>
      <c r="Q3" s="81" t="s">
        <v>28</v>
      </c>
      <c r="R3" s="82"/>
    </row>
    <row r="4" spans="1:18" ht="13.9" customHeight="1" thickBot="1" x14ac:dyDescent="0.25">
      <c r="A4" s="12">
        <v>4</v>
      </c>
      <c r="B4" s="13"/>
      <c r="C4" s="14">
        <v>2</v>
      </c>
      <c r="D4" s="12">
        <v>50</v>
      </c>
      <c r="E4" s="15">
        <v>119</v>
      </c>
      <c r="F4" s="16">
        <v>256</v>
      </c>
      <c r="G4" s="17"/>
      <c r="Q4" s="18" t="s">
        <v>38</v>
      </c>
      <c r="R4" s="19">
        <v>40811</v>
      </c>
    </row>
    <row r="5" spans="1:18" ht="13.9" customHeight="1" thickTop="1" x14ac:dyDescent="0.2">
      <c r="A5" s="12">
        <v>5</v>
      </c>
      <c r="B5" s="13"/>
      <c r="C5" s="14">
        <v>3</v>
      </c>
      <c r="D5" s="12">
        <v>51</v>
      </c>
      <c r="E5" s="12">
        <v>118</v>
      </c>
      <c r="F5" s="20">
        <v>249</v>
      </c>
      <c r="G5" s="17"/>
      <c r="Q5" s="21" t="s">
        <v>6</v>
      </c>
      <c r="R5" s="22">
        <f>R8+(3*(R6-R8)/2)</f>
        <v>60.599999999999994</v>
      </c>
    </row>
    <row r="6" spans="1:18" ht="13.9" customHeight="1" x14ac:dyDescent="0.2">
      <c r="A6" s="12">
        <v>6</v>
      </c>
      <c r="B6" s="13"/>
      <c r="C6" s="14">
        <v>4</v>
      </c>
      <c r="D6" s="12">
        <v>49</v>
      </c>
      <c r="E6" s="12">
        <v>121</v>
      </c>
      <c r="F6" s="20">
        <v>248</v>
      </c>
      <c r="G6" s="17"/>
      <c r="Q6" s="23" t="s">
        <v>7</v>
      </c>
      <c r="R6" s="24">
        <v>57.4</v>
      </c>
    </row>
    <row r="7" spans="1:18" ht="13.9" customHeight="1" thickBot="1" x14ac:dyDescent="0.25">
      <c r="A7" s="12">
        <v>7</v>
      </c>
      <c r="B7" s="13"/>
      <c r="C7" s="14">
        <v>5</v>
      </c>
      <c r="D7" s="12">
        <v>47</v>
      </c>
      <c r="E7" s="12">
        <v>125</v>
      </c>
      <c r="F7" s="20">
        <v>251</v>
      </c>
      <c r="G7" s="17"/>
      <c r="Q7" s="25" t="s">
        <v>8</v>
      </c>
      <c r="R7" s="26">
        <f>R8+((R6-R8)/2)</f>
        <v>54.2</v>
      </c>
    </row>
    <row r="8" spans="1:18" ht="13.9" customHeight="1" thickBot="1" x14ac:dyDescent="0.25">
      <c r="A8" s="12">
        <v>8</v>
      </c>
      <c r="B8" s="13"/>
      <c r="C8" s="14">
        <v>6</v>
      </c>
      <c r="D8" s="12">
        <v>48</v>
      </c>
      <c r="E8" s="12">
        <v>119</v>
      </c>
      <c r="F8" s="20">
        <v>253</v>
      </c>
      <c r="G8" s="17"/>
      <c r="Q8" s="27" t="s">
        <v>39</v>
      </c>
      <c r="R8" s="28">
        <v>51</v>
      </c>
    </row>
    <row r="9" spans="1:18" ht="13.9" customHeight="1" x14ac:dyDescent="0.2">
      <c r="A9" s="12">
        <v>10</v>
      </c>
      <c r="B9" s="13"/>
      <c r="C9" s="14">
        <v>7</v>
      </c>
      <c r="D9" s="12">
        <v>45</v>
      </c>
      <c r="E9" s="12">
        <v>118</v>
      </c>
      <c r="F9" s="20">
        <v>259</v>
      </c>
      <c r="G9" s="17"/>
      <c r="Q9" s="21" t="s">
        <v>9</v>
      </c>
      <c r="R9" s="26">
        <f>R8-((R8-R10)/2)</f>
        <v>47.75</v>
      </c>
    </row>
    <row r="10" spans="1:18" ht="13.9" customHeight="1" x14ac:dyDescent="0.2">
      <c r="A10" s="12">
        <v>11</v>
      </c>
      <c r="B10" s="13"/>
      <c r="C10" s="14">
        <v>8</v>
      </c>
      <c r="D10" s="12">
        <v>49</v>
      </c>
      <c r="E10" s="12">
        <v>124</v>
      </c>
      <c r="F10" s="20">
        <v>255</v>
      </c>
      <c r="G10" s="17"/>
      <c r="Q10" s="23" t="s">
        <v>10</v>
      </c>
      <c r="R10" s="24">
        <v>44.5</v>
      </c>
    </row>
    <row r="11" spans="1:18" ht="13.9" customHeight="1" x14ac:dyDescent="0.2">
      <c r="A11" s="12">
        <v>12</v>
      </c>
      <c r="B11" s="13"/>
      <c r="C11" s="14">
        <v>9</v>
      </c>
      <c r="D11" s="12">
        <v>52</v>
      </c>
      <c r="E11" s="12">
        <v>125</v>
      </c>
      <c r="F11" s="20">
        <v>250</v>
      </c>
      <c r="G11" s="17"/>
      <c r="Q11" s="25" t="s">
        <v>11</v>
      </c>
      <c r="R11" s="29">
        <f>R8-(3*(R8-R9))</f>
        <v>41.25</v>
      </c>
    </row>
    <row r="12" spans="1:18" ht="13.9" customHeight="1" x14ac:dyDescent="0.2">
      <c r="A12" s="12">
        <v>13</v>
      </c>
      <c r="B12" s="13"/>
      <c r="C12" s="14">
        <v>10</v>
      </c>
      <c r="D12" s="12">
        <v>53</v>
      </c>
      <c r="E12" s="12">
        <v>121</v>
      </c>
      <c r="F12" s="20">
        <v>249</v>
      </c>
      <c r="G12" s="17"/>
      <c r="Q12" s="30" t="s">
        <v>12</v>
      </c>
      <c r="R12" s="31">
        <f>R8-4*(R8-R9)</f>
        <v>38</v>
      </c>
    </row>
    <row r="13" spans="1:18" ht="13.9" customHeight="1" x14ac:dyDescent="0.2">
      <c r="A13" s="12">
        <v>14</v>
      </c>
      <c r="B13" s="13"/>
      <c r="C13" s="14">
        <v>11</v>
      </c>
      <c r="D13" s="12">
        <v>54</v>
      </c>
      <c r="E13" s="12">
        <v>120</v>
      </c>
      <c r="F13" s="20">
        <v>247</v>
      </c>
      <c r="G13" s="17"/>
      <c r="Q13" s="30" t="s">
        <v>13</v>
      </c>
      <c r="R13" s="31">
        <f>+R8+4*(R7-R8)</f>
        <v>63.800000000000011</v>
      </c>
    </row>
    <row r="14" spans="1:18" ht="13.9" customHeight="1" x14ac:dyDescent="0.2">
      <c r="A14" s="12">
        <v>18</v>
      </c>
      <c r="B14" s="13"/>
      <c r="C14" s="14">
        <v>12</v>
      </c>
      <c r="D14" s="12">
        <v>55</v>
      </c>
      <c r="E14" s="12">
        <v>125</v>
      </c>
      <c r="F14" s="20">
        <v>248</v>
      </c>
      <c r="G14" s="17"/>
    </row>
    <row r="15" spans="1:18" ht="13.9" customHeight="1" x14ac:dyDescent="0.2">
      <c r="A15" s="12">
        <v>19</v>
      </c>
      <c r="B15" s="13"/>
      <c r="C15" s="14">
        <v>13</v>
      </c>
      <c r="D15" s="12">
        <v>56</v>
      </c>
      <c r="E15" s="12">
        <v>126</v>
      </c>
      <c r="F15" s="20">
        <v>249</v>
      </c>
      <c r="G15" s="17"/>
    </row>
    <row r="16" spans="1:18" ht="13.9" customHeight="1" x14ac:dyDescent="0.2">
      <c r="A16" s="12">
        <v>20</v>
      </c>
      <c r="B16" s="13"/>
      <c r="C16" s="14">
        <v>14</v>
      </c>
      <c r="D16" s="12">
        <v>49</v>
      </c>
      <c r="E16" s="12">
        <v>122</v>
      </c>
      <c r="F16" s="20">
        <v>251</v>
      </c>
      <c r="G16" s="17"/>
    </row>
    <row r="17" spans="1:18" ht="13.9" customHeight="1" thickBot="1" x14ac:dyDescent="0.25">
      <c r="A17" s="12">
        <v>21</v>
      </c>
      <c r="B17" s="13"/>
      <c r="C17" s="14">
        <v>15</v>
      </c>
      <c r="D17" s="12">
        <v>51</v>
      </c>
      <c r="E17" s="12">
        <v>118</v>
      </c>
      <c r="F17" s="20">
        <v>253</v>
      </c>
      <c r="G17" s="17"/>
    </row>
    <row r="18" spans="1:18" ht="13.9" customHeight="1" thickBot="1" x14ac:dyDescent="0.25">
      <c r="A18" s="12">
        <v>22</v>
      </c>
      <c r="B18" s="13"/>
      <c r="C18" s="14">
        <v>16</v>
      </c>
      <c r="D18" s="12">
        <v>52</v>
      </c>
      <c r="E18" s="12">
        <v>119</v>
      </c>
      <c r="F18" s="20">
        <v>254</v>
      </c>
      <c r="G18" s="17"/>
      <c r="Q18" s="83" t="s">
        <v>29</v>
      </c>
      <c r="R18" s="84"/>
    </row>
    <row r="19" spans="1:18" ht="13.9" customHeight="1" thickBot="1" x14ac:dyDescent="0.25">
      <c r="A19" s="12">
        <v>25</v>
      </c>
      <c r="B19" s="13"/>
      <c r="C19" s="14">
        <v>17</v>
      </c>
      <c r="D19" s="12">
        <v>53</v>
      </c>
      <c r="E19" s="12">
        <v>121</v>
      </c>
      <c r="F19" s="20">
        <v>255</v>
      </c>
      <c r="G19" s="17"/>
      <c r="Q19" s="18" t="s">
        <v>38</v>
      </c>
      <c r="R19" s="19">
        <v>40812</v>
      </c>
    </row>
    <row r="20" spans="1:18" ht="13.9" customHeight="1" thickTop="1" x14ac:dyDescent="0.2">
      <c r="A20" s="12">
        <v>26</v>
      </c>
      <c r="B20" s="13"/>
      <c r="C20" s="14">
        <v>18</v>
      </c>
      <c r="D20" s="12">
        <v>54</v>
      </c>
      <c r="E20" s="12">
        <v>125</v>
      </c>
      <c r="F20" s="20">
        <v>254</v>
      </c>
      <c r="G20" s="17"/>
      <c r="Q20" s="21" t="s">
        <v>6</v>
      </c>
      <c r="R20" s="22">
        <f>R23+(3*(R23-R24))</f>
        <v>131.45000000000002</v>
      </c>
    </row>
    <row r="21" spans="1:18" ht="13.9" customHeight="1" x14ac:dyDescent="0.2">
      <c r="A21" s="12">
        <v>27</v>
      </c>
      <c r="B21" s="13"/>
      <c r="C21" s="14">
        <v>19</v>
      </c>
      <c r="D21" s="12">
        <v>55</v>
      </c>
      <c r="E21" s="12">
        <v>126</v>
      </c>
      <c r="F21" s="20">
        <v>248</v>
      </c>
      <c r="G21" s="17"/>
      <c r="Q21" s="23" t="s">
        <v>7</v>
      </c>
      <c r="R21" s="24">
        <v>128.4</v>
      </c>
    </row>
    <row r="22" spans="1:18" ht="13.9" customHeight="1" thickBot="1" x14ac:dyDescent="0.25">
      <c r="A22" s="12">
        <v>28</v>
      </c>
      <c r="B22" s="13"/>
      <c r="C22" s="14">
        <v>20</v>
      </c>
      <c r="D22" s="12">
        <v>51</v>
      </c>
      <c r="E22" s="12">
        <v>128</v>
      </c>
      <c r="F22" s="20">
        <v>247</v>
      </c>
      <c r="G22" s="17"/>
      <c r="Q22" s="25" t="s">
        <v>8</v>
      </c>
      <c r="R22" s="26">
        <f>R23+((R23-R24))</f>
        <v>125.15</v>
      </c>
    </row>
    <row r="23" spans="1:18" ht="13.9" customHeight="1" thickBot="1" x14ac:dyDescent="0.25">
      <c r="A23" s="12"/>
      <c r="B23" s="13"/>
      <c r="C23" s="14">
        <v>21</v>
      </c>
      <c r="D23" s="12"/>
      <c r="E23" s="12"/>
      <c r="F23" s="20"/>
      <c r="G23" s="17"/>
      <c r="Q23" s="27" t="s">
        <v>39</v>
      </c>
      <c r="R23" s="28">
        <v>122</v>
      </c>
    </row>
    <row r="24" spans="1:18" ht="13.9" customHeight="1" x14ac:dyDescent="0.2">
      <c r="A24" s="12"/>
      <c r="B24" s="13"/>
      <c r="C24" s="14">
        <v>22</v>
      </c>
      <c r="D24" s="12"/>
      <c r="E24" s="12"/>
      <c r="F24" s="20"/>
      <c r="G24" s="17"/>
      <c r="Q24" s="21" t="s">
        <v>9</v>
      </c>
      <c r="R24" s="26">
        <f>R23-((R23-R25)/2)</f>
        <v>118.85</v>
      </c>
    </row>
    <row r="25" spans="1:18" ht="13.9" customHeight="1" x14ac:dyDescent="0.2">
      <c r="A25" s="12"/>
      <c r="B25" s="13"/>
      <c r="C25" s="14">
        <v>23</v>
      </c>
      <c r="D25" s="12"/>
      <c r="E25" s="12"/>
      <c r="F25" s="20"/>
      <c r="G25" s="17"/>
      <c r="Q25" s="23" t="s">
        <v>10</v>
      </c>
      <c r="R25" s="24">
        <v>115.7</v>
      </c>
    </row>
    <row r="26" spans="1:18" ht="13.9" customHeight="1" x14ac:dyDescent="0.2">
      <c r="A26" s="12"/>
      <c r="B26" s="13"/>
      <c r="C26" s="14">
        <v>24</v>
      </c>
      <c r="D26" s="12"/>
      <c r="E26" s="12"/>
      <c r="F26" s="20"/>
      <c r="G26" s="17"/>
      <c r="Q26" s="32" t="s">
        <v>27</v>
      </c>
      <c r="R26" s="29">
        <f>R23-(3*(R23-R24))</f>
        <v>112.54999999999998</v>
      </c>
    </row>
    <row r="27" spans="1:18" ht="13.9" customHeight="1" x14ac:dyDescent="0.2">
      <c r="A27" s="12"/>
      <c r="B27" s="13"/>
      <c r="C27" s="14">
        <v>25</v>
      </c>
      <c r="D27" s="12"/>
      <c r="E27" s="12"/>
      <c r="F27" s="20"/>
      <c r="G27" s="17"/>
      <c r="Q27" s="30" t="s">
        <v>12</v>
      </c>
      <c r="R27" s="31">
        <f>R23-4*(R23-R24)</f>
        <v>109.39999999999998</v>
      </c>
    </row>
    <row r="28" spans="1:18" ht="13.9" customHeight="1" x14ac:dyDescent="0.2">
      <c r="A28" s="12"/>
      <c r="B28" s="13"/>
      <c r="C28" s="14">
        <v>26</v>
      </c>
      <c r="D28" s="12"/>
      <c r="E28" s="12"/>
      <c r="F28" s="20"/>
      <c r="G28" s="17"/>
      <c r="Q28" s="33" t="s">
        <v>13</v>
      </c>
      <c r="R28" s="31">
        <f>R23+4*(R23-R24)</f>
        <v>134.60000000000002</v>
      </c>
    </row>
    <row r="29" spans="1:18" ht="13.9" customHeight="1" x14ac:dyDescent="0.2">
      <c r="A29" s="12"/>
      <c r="B29" s="13"/>
      <c r="C29" s="14">
        <v>27</v>
      </c>
      <c r="D29" s="12"/>
      <c r="E29" s="12"/>
      <c r="F29" s="20"/>
      <c r="G29" s="17"/>
    </row>
    <row r="30" spans="1:18" ht="13.9" customHeight="1" x14ac:dyDescent="0.2">
      <c r="A30" s="12"/>
      <c r="B30" s="13"/>
      <c r="C30" s="14">
        <v>28</v>
      </c>
      <c r="D30" s="12"/>
      <c r="E30" s="12"/>
      <c r="F30" s="20"/>
      <c r="G30" s="17"/>
    </row>
    <row r="31" spans="1:18" ht="13.9" customHeight="1" x14ac:dyDescent="0.2">
      <c r="A31" s="12"/>
      <c r="B31" s="13"/>
      <c r="C31" s="14">
        <v>29</v>
      </c>
      <c r="D31" s="12"/>
      <c r="E31" s="12"/>
      <c r="F31" s="20"/>
      <c r="G31" s="17"/>
    </row>
    <row r="32" spans="1:18" ht="13.9" customHeight="1" x14ac:dyDescent="0.2">
      <c r="A32" s="34"/>
      <c r="B32" s="35"/>
      <c r="C32" s="36">
        <v>30</v>
      </c>
      <c r="D32" s="34"/>
      <c r="E32" s="34"/>
      <c r="F32" s="37"/>
      <c r="G32" s="38"/>
    </row>
    <row r="33" spans="1:18" ht="13.9" customHeight="1" thickBot="1" x14ac:dyDescent="0.25">
      <c r="A33" s="39"/>
      <c r="B33" s="40"/>
      <c r="C33" s="41">
        <v>31</v>
      </c>
      <c r="D33" s="39"/>
      <c r="E33" s="39"/>
      <c r="F33" s="42"/>
      <c r="G33" s="43"/>
      <c r="Q33" s="44"/>
      <c r="R33" s="44"/>
    </row>
    <row r="34" spans="1:18" ht="13.9" customHeight="1" thickBot="1" x14ac:dyDescent="0.25">
      <c r="A34" s="44"/>
      <c r="B34" s="45"/>
      <c r="C34" s="46" t="s">
        <v>39</v>
      </c>
      <c r="D34" s="47">
        <f>AVERAGE(D3:D33)</f>
        <v>50.95</v>
      </c>
      <c r="E34" s="47">
        <f>AVERAGE(E3:E33)</f>
        <v>122.05</v>
      </c>
      <c r="F34" s="48">
        <f>AVERAGE(F3:F33)</f>
        <v>251.55</v>
      </c>
      <c r="G34" s="49"/>
      <c r="Q34" s="83" t="s">
        <v>30</v>
      </c>
      <c r="R34" s="84"/>
    </row>
    <row r="35" spans="1:18" ht="13.9" customHeight="1" thickBot="1" x14ac:dyDescent="0.25">
      <c r="A35" s="44"/>
      <c r="B35" s="45"/>
      <c r="C35" s="50" t="s">
        <v>14</v>
      </c>
      <c r="D35" s="51">
        <f>STDEV(D3:D33)*2</f>
        <v>6.4064112624118881</v>
      </c>
      <c r="E35" s="51">
        <f>STDEV(E3:E33)*2</f>
        <v>6.3403469936589429</v>
      </c>
      <c r="F35" s="52">
        <f>STDEV(F3:F33)*2</f>
        <v>6.942621983083912</v>
      </c>
      <c r="G35" s="49"/>
      <c r="Q35" s="18" t="s">
        <v>38</v>
      </c>
      <c r="R35" s="19">
        <v>40813</v>
      </c>
    </row>
    <row r="36" spans="1:18" ht="13.9" customHeight="1" thickTop="1" x14ac:dyDescent="0.2">
      <c r="A36" s="44"/>
      <c r="B36" s="45"/>
      <c r="C36" s="53" t="s">
        <v>15</v>
      </c>
      <c r="D36" s="54">
        <f>STDEV(D3:D33)</f>
        <v>3.203205631205944</v>
      </c>
      <c r="E36" s="54">
        <f>STDEV(E3:E33)</f>
        <v>3.1701734968294715</v>
      </c>
      <c r="F36" s="55">
        <f>STDEV(F3:F33)</f>
        <v>3.471310991541956</v>
      </c>
      <c r="G36" s="49"/>
      <c r="Q36" s="21" t="s">
        <v>6</v>
      </c>
      <c r="R36" s="22">
        <f>R39+(3*(R39-R40))</f>
        <v>262.10000000000002</v>
      </c>
    </row>
    <row r="37" spans="1:18" ht="13.9" customHeight="1" thickBot="1" x14ac:dyDescent="0.25">
      <c r="A37" s="44"/>
      <c r="B37" s="45"/>
      <c r="C37" s="56" t="s">
        <v>16</v>
      </c>
      <c r="D37" s="57">
        <f>(D36/D34)*100</f>
        <v>6.286959040639732</v>
      </c>
      <c r="E37" s="57">
        <f>(E36/E34)*100</f>
        <v>2.5974383423428686</v>
      </c>
      <c r="F37" s="58">
        <f>(F36/F34)*100</f>
        <v>1.3799685913504098</v>
      </c>
      <c r="G37" s="49"/>
      <c r="Q37" s="23" t="s">
        <v>7</v>
      </c>
      <c r="R37" s="24">
        <v>258.5</v>
      </c>
    </row>
    <row r="38" spans="1:18" ht="13.9" customHeight="1" thickBot="1" x14ac:dyDescent="0.25">
      <c r="Q38" s="61" t="s">
        <v>8</v>
      </c>
      <c r="R38" s="26">
        <f>R39+((R39-R40))</f>
        <v>255.1</v>
      </c>
    </row>
    <row r="39" spans="1:18" ht="13.9" customHeight="1" thickBot="1" x14ac:dyDescent="0.25">
      <c r="C39" s="62" t="s">
        <v>7</v>
      </c>
      <c r="D39" s="63">
        <f>+D34+D35</f>
        <v>57.356411262411889</v>
      </c>
      <c r="E39" s="63">
        <f t="shared" ref="E39:F39" si="0">+E34+E35</f>
        <v>128.39034699365894</v>
      </c>
      <c r="F39" s="63">
        <f t="shared" si="0"/>
        <v>258.49262198308395</v>
      </c>
      <c r="Q39" s="27" t="s">
        <v>39</v>
      </c>
      <c r="R39" s="28">
        <v>251.6</v>
      </c>
    </row>
    <row r="40" spans="1:18" ht="13.9" customHeight="1" x14ac:dyDescent="0.2">
      <c r="C40" s="62" t="s">
        <v>17</v>
      </c>
      <c r="D40" s="63">
        <f>+D34-D35</f>
        <v>44.543588737588117</v>
      </c>
      <c r="E40" s="63">
        <f t="shared" ref="E40:F40" si="1">+E34-E35</f>
        <v>115.70965300634106</v>
      </c>
      <c r="F40" s="63">
        <f t="shared" si="1"/>
        <v>244.6073780169161</v>
      </c>
      <c r="Q40" s="61" t="s">
        <v>9</v>
      </c>
      <c r="R40" s="26">
        <f>R39-((R39-R41)/2)</f>
        <v>248.1</v>
      </c>
    </row>
    <row r="41" spans="1:18" ht="13.9" customHeight="1" thickBot="1" x14ac:dyDescent="0.25">
      <c r="Q41" s="23" t="s">
        <v>10</v>
      </c>
      <c r="R41" s="24">
        <v>244.6</v>
      </c>
    </row>
    <row r="42" spans="1:18" ht="13.9" customHeight="1" thickBot="1" x14ac:dyDescent="0.25">
      <c r="A42" s="85" t="s">
        <v>34</v>
      </c>
      <c r="B42" s="86"/>
      <c r="C42" s="86"/>
      <c r="D42" s="86"/>
      <c r="E42" s="86"/>
      <c r="F42" s="86"/>
      <c r="G42" s="87"/>
      <c r="Q42" s="25" t="s">
        <v>11</v>
      </c>
      <c r="R42" s="29">
        <f>R39-(3*(R39-R40))</f>
        <v>241.1</v>
      </c>
    </row>
    <row r="43" spans="1:18" ht="13.9" customHeight="1" thickTop="1" x14ac:dyDescent="0.2">
      <c r="A43" s="64" t="s">
        <v>18</v>
      </c>
      <c r="B43" s="88" t="s">
        <v>35</v>
      </c>
      <c r="C43" s="89"/>
      <c r="D43" s="89"/>
      <c r="E43" s="89"/>
      <c r="F43" s="89"/>
      <c r="G43" s="90"/>
      <c r="Q43" s="30" t="s">
        <v>12</v>
      </c>
      <c r="R43" s="31">
        <f>R39-4*(R38-R39)</f>
        <v>237.6</v>
      </c>
    </row>
    <row r="44" spans="1:18" ht="12" customHeight="1" x14ac:dyDescent="0.2">
      <c r="A44" s="70" t="s">
        <v>36</v>
      </c>
      <c r="B44" s="72" t="s">
        <v>37</v>
      </c>
      <c r="C44" s="73"/>
      <c r="D44" s="73"/>
      <c r="E44" s="73"/>
      <c r="F44" s="73"/>
      <c r="G44" s="74"/>
      <c r="Q44" s="33" t="s">
        <v>13</v>
      </c>
      <c r="R44" s="31">
        <f>R39+4*(R38-R39)</f>
        <v>265.60000000000002</v>
      </c>
    </row>
    <row r="45" spans="1:18" ht="13.5" thickBot="1" x14ac:dyDescent="0.25">
      <c r="A45" s="71"/>
      <c r="B45" s="75" t="s">
        <v>55</v>
      </c>
      <c r="C45" s="76"/>
      <c r="D45" s="76"/>
      <c r="E45" s="76"/>
      <c r="F45" s="76"/>
      <c r="G45" s="77"/>
    </row>
    <row r="47" spans="1:18" x14ac:dyDescent="0.2">
      <c r="G47" s="69"/>
    </row>
    <row r="48" spans="1:18" x14ac:dyDescent="0.2">
      <c r="E48"/>
      <c r="F48"/>
      <c r="G48" s="68"/>
    </row>
    <row r="49" spans="5:11" x14ac:dyDescent="0.2">
      <c r="E49"/>
      <c r="F49"/>
      <c r="I49" s="59"/>
      <c r="J49" s="60"/>
      <c r="K49" s="60"/>
    </row>
    <row r="50" spans="5:11" x14ac:dyDescent="0.2">
      <c r="E50"/>
      <c r="F50"/>
    </row>
    <row r="51" spans="5:11" x14ac:dyDescent="0.2">
      <c r="E51"/>
      <c r="F51"/>
    </row>
  </sheetData>
  <mergeCells count="9">
    <mergeCell ref="A44:A45"/>
    <mergeCell ref="B44:G44"/>
    <mergeCell ref="B45:G45"/>
    <mergeCell ref="A1:G1"/>
    <mergeCell ref="Q3:R3"/>
    <mergeCell ref="Q18:R18"/>
    <mergeCell ref="Q34:R34"/>
    <mergeCell ref="A42:G42"/>
    <mergeCell ref="B43:G43"/>
  </mergeCells>
  <pageMargins left="0.5" right="0.25" top="1" bottom="0.5" header="0.5" footer="0.5"/>
  <pageSetup scale="75" orientation="landscape" r:id="rId1"/>
  <headerFooter alignWithMargins="0">
    <oddHeader>&amp;LNOME DO LABORATÓRIO
LOCALIZAÇÃO&amp;C&amp;"Arial,Negrito"&amp;18GLICOSE&amp;RCLIA ID: XXXX 
 OUTRA ID:XXXXXXX 
DIRETOR:XXXXXXX</oddHeader>
    <oddFooter>&amp;L&amp;9&amp;K00-026Daniel W. Leighton, Consulting LLC
dan@smartlabtools.com&amp;CReviewed by _________________________________&amp;R&amp;"Arial,Bold Italic"&amp;9&amp;K00-030SLTE_LJ x3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1"/>
  <sheetViews>
    <sheetView view="pageLayout" zoomScale="83" zoomScaleNormal="104" zoomScalePageLayoutView="83" workbookViewId="0">
      <selection activeCell="I47" sqref="I47"/>
    </sheetView>
  </sheetViews>
  <sheetFormatPr defaultRowHeight="12.75" x14ac:dyDescent="0.2"/>
  <cols>
    <col min="2" max="2" width="9.140625" style="59" customWidth="1"/>
    <col min="3" max="4" width="10.85546875" style="60" customWidth="1"/>
    <col min="5" max="5" width="12" style="60" customWidth="1"/>
    <col min="6" max="6" width="12.28515625" style="60" customWidth="1"/>
    <col min="7" max="7" width="11.85546875" customWidth="1"/>
    <col min="16" max="16" width="4.42578125" customWidth="1"/>
    <col min="17" max="17" width="8.42578125" customWidth="1"/>
    <col min="18" max="18" width="15.28515625" customWidth="1"/>
  </cols>
  <sheetData>
    <row r="1" spans="1:18" ht="16.5" thickBot="1" x14ac:dyDescent="0.3">
      <c r="A1" s="78" t="s">
        <v>32</v>
      </c>
      <c r="B1" s="79"/>
      <c r="C1" s="79"/>
      <c r="D1" s="79"/>
      <c r="E1" s="79"/>
      <c r="F1" s="79"/>
      <c r="G1" s="80"/>
    </row>
    <row r="2" spans="1:18" ht="32.25" thickBot="1" x14ac:dyDescent="0.25">
      <c r="A2" s="1" t="s">
        <v>0</v>
      </c>
      <c r="B2" s="2" t="s">
        <v>1</v>
      </c>
      <c r="C2" s="3" t="s">
        <v>31</v>
      </c>
      <c r="D2" s="4" t="s">
        <v>2</v>
      </c>
      <c r="E2" s="4" t="s">
        <v>3</v>
      </c>
      <c r="F2" s="5" t="s">
        <v>4</v>
      </c>
      <c r="G2" s="6" t="s">
        <v>33</v>
      </c>
    </row>
    <row r="3" spans="1:18" ht="13.9" customHeight="1" thickTop="1" thickBot="1" x14ac:dyDescent="0.25">
      <c r="A3" s="7">
        <v>1</v>
      </c>
      <c r="B3" s="8" t="s">
        <v>5</v>
      </c>
      <c r="C3" s="9">
        <v>1</v>
      </c>
      <c r="D3" s="7"/>
      <c r="E3" s="7"/>
      <c r="F3" s="10"/>
      <c r="G3" s="11"/>
      <c r="Q3" s="81" t="s">
        <v>28</v>
      </c>
      <c r="R3" s="82"/>
    </row>
    <row r="4" spans="1:18" ht="13.9" customHeight="1" thickBot="1" x14ac:dyDescent="0.25">
      <c r="A4" s="12">
        <v>4</v>
      </c>
      <c r="B4" s="13"/>
      <c r="C4" s="14">
        <v>2</v>
      </c>
      <c r="D4" s="12"/>
      <c r="E4" s="15"/>
      <c r="F4" s="16"/>
      <c r="G4" s="17"/>
      <c r="Q4" s="18" t="s">
        <v>38</v>
      </c>
      <c r="R4" s="19"/>
    </row>
    <row r="5" spans="1:18" ht="13.9" customHeight="1" thickTop="1" x14ac:dyDescent="0.2">
      <c r="A5" s="12">
        <v>5</v>
      </c>
      <c r="B5" s="13"/>
      <c r="C5" s="14">
        <v>3</v>
      </c>
      <c r="D5" s="12"/>
      <c r="E5" s="12"/>
      <c r="F5" s="20"/>
      <c r="G5" s="17"/>
      <c r="Q5" s="21" t="s">
        <v>6</v>
      </c>
      <c r="R5" s="22"/>
    </row>
    <row r="6" spans="1:18" ht="13.9" customHeight="1" x14ac:dyDescent="0.2">
      <c r="A6" s="12">
        <v>6</v>
      </c>
      <c r="B6" s="13"/>
      <c r="C6" s="14">
        <v>4</v>
      </c>
      <c r="D6" s="12"/>
      <c r="E6" s="12"/>
      <c r="F6" s="20"/>
      <c r="G6" s="17"/>
      <c r="Q6" s="23" t="s">
        <v>40</v>
      </c>
      <c r="R6" s="24"/>
    </row>
    <row r="7" spans="1:18" ht="13.9" customHeight="1" thickBot="1" x14ac:dyDescent="0.25">
      <c r="A7" s="12">
        <v>7</v>
      </c>
      <c r="B7" s="13"/>
      <c r="C7" s="14">
        <v>5</v>
      </c>
      <c r="D7" s="12"/>
      <c r="E7" s="12"/>
      <c r="F7" s="20"/>
      <c r="G7" s="17"/>
      <c r="Q7" s="25" t="s">
        <v>8</v>
      </c>
      <c r="R7" s="26"/>
    </row>
    <row r="8" spans="1:18" ht="13.9" customHeight="1" thickBot="1" x14ac:dyDescent="0.25">
      <c r="A8" s="12">
        <v>8</v>
      </c>
      <c r="B8" s="13"/>
      <c r="C8" s="14">
        <v>6</v>
      </c>
      <c r="D8" s="12"/>
      <c r="E8" s="12"/>
      <c r="F8" s="20"/>
      <c r="G8" s="17"/>
      <c r="Q8" s="27" t="s">
        <v>39</v>
      </c>
      <c r="R8" s="28"/>
    </row>
    <row r="9" spans="1:18" ht="13.9" customHeight="1" x14ac:dyDescent="0.2">
      <c r="A9" s="12">
        <v>10</v>
      </c>
      <c r="B9" s="13"/>
      <c r="C9" s="14">
        <v>7</v>
      </c>
      <c r="D9" s="12"/>
      <c r="E9" s="12"/>
      <c r="F9" s="20"/>
      <c r="G9" s="17"/>
      <c r="Q9" s="21" t="s">
        <v>9</v>
      </c>
      <c r="R9" s="26"/>
    </row>
    <row r="10" spans="1:18" ht="13.9" customHeight="1" x14ac:dyDescent="0.2">
      <c r="A10" s="12">
        <v>11</v>
      </c>
      <c r="B10" s="13"/>
      <c r="C10" s="14">
        <v>8</v>
      </c>
      <c r="D10" s="12"/>
      <c r="E10" s="12"/>
      <c r="F10" s="20"/>
      <c r="G10" s="17"/>
      <c r="Q10" s="23" t="s">
        <v>10</v>
      </c>
      <c r="R10" s="24"/>
    </row>
    <row r="11" spans="1:18" ht="13.9" customHeight="1" x14ac:dyDescent="0.2">
      <c r="A11" s="12">
        <v>12</v>
      </c>
      <c r="B11" s="13"/>
      <c r="C11" s="14">
        <v>9</v>
      </c>
      <c r="D11" s="12"/>
      <c r="E11" s="12"/>
      <c r="F11" s="20"/>
      <c r="G11" s="17"/>
      <c r="Q11" s="25" t="s">
        <v>11</v>
      </c>
      <c r="R11" s="29">
        <f>R8-(3*(R8-R9))</f>
        <v>0</v>
      </c>
    </row>
    <row r="12" spans="1:18" ht="13.9" customHeight="1" x14ac:dyDescent="0.2">
      <c r="A12" s="12">
        <v>13</v>
      </c>
      <c r="B12" s="13"/>
      <c r="C12" s="14">
        <v>10</v>
      </c>
      <c r="D12" s="12"/>
      <c r="E12" s="12"/>
      <c r="F12" s="20"/>
      <c r="G12" s="17"/>
      <c r="Q12" s="30" t="s">
        <v>12</v>
      </c>
      <c r="R12" s="31">
        <f>R8-4*(R8-R9)</f>
        <v>0</v>
      </c>
    </row>
    <row r="13" spans="1:18" ht="13.9" customHeight="1" x14ac:dyDescent="0.2">
      <c r="A13" s="12">
        <v>14</v>
      </c>
      <c r="B13" s="13"/>
      <c r="C13" s="14">
        <v>11</v>
      </c>
      <c r="D13" s="12"/>
      <c r="E13" s="12"/>
      <c r="F13" s="20"/>
      <c r="G13" s="17"/>
      <c r="Q13" s="30" t="s">
        <v>13</v>
      </c>
      <c r="R13" s="31">
        <f>+R8+4*(R7-R8)</f>
        <v>0</v>
      </c>
    </row>
    <row r="14" spans="1:18" ht="13.9" customHeight="1" x14ac:dyDescent="0.2">
      <c r="A14" s="12">
        <v>18</v>
      </c>
      <c r="B14" s="13"/>
      <c r="C14" s="14">
        <v>12</v>
      </c>
      <c r="D14" s="12"/>
      <c r="E14" s="12"/>
      <c r="F14" s="20"/>
      <c r="G14" s="17"/>
    </row>
    <row r="15" spans="1:18" ht="13.9" customHeight="1" x14ac:dyDescent="0.2">
      <c r="A15" s="12">
        <v>19</v>
      </c>
      <c r="B15" s="13"/>
      <c r="C15" s="14">
        <v>13</v>
      </c>
      <c r="D15" s="12"/>
      <c r="E15" s="12"/>
      <c r="F15" s="20"/>
      <c r="G15" s="17"/>
    </row>
    <row r="16" spans="1:18" ht="13.9" customHeight="1" x14ac:dyDescent="0.2">
      <c r="A16" s="12">
        <v>20</v>
      </c>
      <c r="B16" s="13"/>
      <c r="C16" s="14">
        <v>14</v>
      </c>
      <c r="D16" s="12"/>
      <c r="E16" s="12"/>
      <c r="F16" s="20"/>
      <c r="G16" s="17"/>
    </row>
    <row r="17" spans="1:18" ht="13.9" customHeight="1" thickBot="1" x14ac:dyDescent="0.25">
      <c r="A17" s="12">
        <v>21</v>
      </c>
      <c r="B17" s="13"/>
      <c r="C17" s="14">
        <v>15</v>
      </c>
      <c r="D17" s="12"/>
      <c r="E17" s="12"/>
      <c r="F17" s="20"/>
      <c r="G17" s="17"/>
    </row>
    <row r="18" spans="1:18" ht="13.9" customHeight="1" thickBot="1" x14ac:dyDescent="0.25">
      <c r="A18" s="12">
        <v>22</v>
      </c>
      <c r="B18" s="13"/>
      <c r="C18" s="14">
        <v>16</v>
      </c>
      <c r="D18" s="12"/>
      <c r="E18" s="12"/>
      <c r="F18" s="20"/>
      <c r="G18" s="17"/>
      <c r="Q18" s="83" t="s">
        <v>29</v>
      </c>
      <c r="R18" s="84"/>
    </row>
    <row r="19" spans="1:18" ht="13.9" customHeight="1" thickBot="1" x14ac:dyDescent="0.25">
      <c r="A19" s="12">
        <v>25</v>
      </c>
      <c r="B19" s="13"/>
      <c r="C19" s="14">
        <v>17</v>
      </c>
      <c r="D19" s="12"/>
      <c r="E19" s="12"/>
      <c r="F19" s="20"/>
      <c r="G19" s="17"/>
      <c r="Q19" s="18" t="s">
        <v>38</v>
      </c>
      <c r="R19" s="19"/>
    </row>
    <row r="20" spans="1:18" ht="13.9" customHeight="1" thickTop="1" x14ac:dyDescent="0.2">
      <c r="A20" s="12">
        <v>26</v>
      </c>
      <c r="B20" s="13"/>
      <c r="C20" s="14">
        <v>18</v>
      </c>
      <c r="D20" s="12"/>
      <c r="E20" s="12"/>
      <c r="F20" s="20"/>
      <c r="G20" s="17"/>
      <c r="Q20" s="21" t="s">
        <v>6</v>
      </c>
      <c r="R20" s="22"/>
    </row>
    <row r="21" spans="1:18" ht="13.9" customHeight="1" x14ac:dyDescent="0.2">
      <c r="A21" s="12">
        <v>27</v>
      </c>
      <c r="B21" s="13"/>
      <c r="C21" s="14">
        <v>19</v>
      </c>
      <c r="D21" s="12"/>
      <c r="E21" s="12"/>
      <c r="F21" s="20"/>
      <c r="G21" s="17"/>
      <c r="Q21" s="23" t="s">
        <v>40</v>
      </c>
      <c r="R21" s="24"/>
    </row>
    <row r="22" spans="1:18" ht="13.9" customHeight="1" thickBot="1" x14ac:dyDescent="0.25">
      <c r="A22" s="12">
        <v>28</v>
      </c>
      <c r="B22" s="13"/>
      <c r="C22" s="14">
        <v>20</v>
      </c>
      <c r="D22" s="12"/>
      <c r="E22" s="12"/>
      <c r="F22" s="20"/>
      <c r="G22" s="17"/>
      <c r="Q22" s="25" t="s">
        <v>8</v>
      </c>
      <c r="R22" s="26"/>
    </row>
    <row r="23" spans="1:18" ht="13.9" customHeight="1" thickBot="1" x14ac:dyDescent="0.25">
      <c r="A23" s="12"/>
      <c r="B23" s="13"/>
      <c r="C23" s="14">
        <v>21</v>
      </c>
      <c r="D23" s="12"/>
      <c r="E23" s="12"/>
      <c r="F23" s="20"/>
      <c r="G23" s="17"/>
      <c r="Q23" s="27" t="s">
        <v>39</v>
      </c>
      <c r="R23" s="28"/>
    </row>
    <row r="24" spans="1:18" ht="13.9" customHeight="1" x14ac:dyDescent="0.2">
      <c r="A24" s="12"/>
      <c r="B24" s="13"/>
      <c r="C24" s="14">
        <v>22</v>
      </c>
      <c r="D24" s="12"/>
      <c r="E24" s="12"/>
      <c r="F24" s="20"/>
      <c r="G24" s="17"/>
      <c r="Q24" s="21" t="s">
        <v>9</v>
      </c>
      <c r="R24" s="26"/>
    </row>
    <row r="25" spans="1:18" ht="13.9" customHeight="1" x14ac:dyDescent="0.2">
      <c r="A25" s="12"/>
      <c r="B25" s="13"/>
      <c r="C25" s="14">
        <v>23</v>
      </c>
      <c r="D25" s="12"/>
      <c r="E25" s="12"/>
      <c r="F25" s="20"/>
      <c r="G25" s="17"/>
      <c r="Q25" s="23" t="s">
        <v>10</v>
      </c>
      <c r="R25" s="24"/>
    </row>
    <row r="26" spans="1:18" ht="13.9" customHeight="1" x14ac:dyDescent="0.2">
      <c r="A26" s="12"/>
      <c r="B26" s="13"/>
      <c r="C26" s="14">
        <v>24</v>
      </c>
      <c r="D26" s="12"/>
      <c r="E26" s="12"/>
      <c r="F26" s="20"/>
      <c r="G26" s="17"/>
      <c r="Q26" s="32" t="s">
        <v>27</v>
      </c>
      <c r="R26" s="29">
        <f>R23-(3*(R23-R24))</f>
        <v>0</v>
      </c>
    </row>
    <row r="27" spans="1:18" ht="13.9" customHeight="1" x14ac:dyDescent="0.2">
      <c r="A27" s="12"/>
      <c r="B27" s="13"/>
      <c r="C27" s="14">
        <v>25</v>
      </c>
      <c r="D27" s="12"/>
      <c r="E27" s="12"/>
      <c r="F27" s="20"/>
      <c r="G27" s="17"/>
      <c r="Q27" s="30" t="s">
        <v>12</v>
      </c>
      <c r="R27" s="31">
        <f>R23-4*(R23-R24)</f>
        <v>0</v>
      </c>
    </row>
    <row r="28" spans="1:18" ht="13.9" customHeight="1" x14ac:dyDescent="0.2">
      <c r="A28" s="12"/>
      <c r="B28" s="13"/>
      <c r="C28" s="14">
        <v>26</v>
      </c>
      <c r="D28" s="12"/>
      <c r="E28" s="12"/>
      <c r="F28" s="20"/>
      <c r="G28" s="17"/>
      <c r="Q28" s="33" t="s">
        <v>13</v>
      </c>
      <c r="R28" s="31">
        <f>R23+4*(R23-R24)</f>
        <v>0</v>
      </c>
    </row>
    <row r="29" spans="1:18" ht="13.9" customHeight="1" x14ac:dyDescent="0.2">
      <c r="A29" s="12"/>
      <c r="B29" s="13"/>
      <c r="C29" s="14">
        <v>27</v>
      </c>
      <c r="D29" s="12"/>
      <c r="E29" s="12"/>
      <c r="F29" s="20"/>
      <c r="G29" s="17"/>
    </row>
    <row r="30" spans="1:18" ht="13.9" customHeight="1" x14ac:dyDescent="0.2">
      <c r="A30" s="12"/>
      <c r="B30" s="13"/>
      <c r="C30" s="14">
        <v>28</v>
      </c>
      <c r="D30" s="12"/>
      <c r="E30" s="12"/>
      <c r="F30" s="20"/>
      <c r="G30" s="17"/>
    </row>
    <row r="31" spans="1:18" ht="13.9" customHeight="1" x14ac:dyDescent="0.2">
      <c r="A31" s="12"/>
      <c r="B31" s="13"/>
      <c r="C31" s="14">
        <v>29</v>
      </c>
      <c r="D31" s="12"/>
      <c r="E31" s="12"/>
      <c r="F31" s="20"/>
      <c r="G31" s="17"/>
    </row>
    <row r="32" spans="1:18" ht="13.9" customHeight="1" x14ac:dyDescent="0.2">
      <c r="A32" s="34"/>
      <c r="B32" s="35"/>
      <c r="C32" s="36">
        <v>30</v>
      </c>
      <c r="D32" s="34"/>
      <c r="E32" s="34"/>
      <c r="F32" s="37"/>
      <c r="G32" s="38"/>
    </row>
    <row r="33" spans="1:18" ht="13.9" customHeight="1" thickBot="1" x14ac:dyDescent="0.25">
      <c r="A33" s="39"/>
      <c r="B33" s="40"/>
      <c r="C33" s="41">
        <v>31</v>
      </c>
      <c r="D33" s="39"/>
      <c r="E33" s="39"/>
      <c r="F33" s="42"/>
      <c r="G33" s="43"/>
      <c r="Q33" s="44"/>
      <c r="R33" s="44"/>
    </row>
    <row r="34" spans="1:18" ht="13.9" customHeight="1" thickBot="1" x14ac:dyDescent="0.25">
      <c r="A34" s="44"/>
      <c r="B34" s="45"/>
      <c r="C34" s="46" t="s">
        <v>39</v>
      </c>
      <c r="D34" s="47" t="e">
        <f>AVERAGE(D3:D33)</f>
        <v>#DIV/0!</v>
      </c>
      <c r="E34" s="47" t="e">
        <f>AVERAGE(E3:E33)</f>
        <v>#DIV/0!</v>
      </c>
      <c r="F34" s="48" t="e">
        <f>AVERAGE(F3:F33)</f>
        <v>#DIV/0!</v>
      </c>
      <c r="G34" s="49"/>
      <c r="Q34" s="83" t="s">
        <v>30</v>
      </c>
      <c r="R34" s="84"/>
    </row>
    <row r="35" spans="1:18" ht="13.9" customHeight="1" thickBot="1" x14ac:dyDescent="0.25">
      <c r="A35" s="44"/>
      <c r="B35" s="45"/>
      <c r="C35" s="50" t="s">
        <v>7</v>
      </c>
      <c r="D35" s="51" t="e">
        <f>STDEV(D3:D33)*2</f>
        <v>#DIV/0!</v>
      </c>
      <c r="E35" s="51" t="e">
        <f>STDEV(E3:E33)*2</f>
        <v>#DIV/0!</v>
      </c>
      <c r="F35" s="52" t="e">
        <f>STDEV(F3:F33)*2</f>
        <v>#DIV/0!</v>
      </c>
      <c r="G35" s="49"/>
      <c r="Q35" s="18" t="s">
        <v>38</v>
      </c>
      <c r="R35" s="19"/>
    </row>
    <row r="36" spans="1:18" ht="13.9" customHeight="1" thickTop="1" x14ac:dyDescent="0.2">
      <c r="A36" s="44"/>
      <c r="B36" s="45"/>
      <c r="C36" s="53" t="s">
        <v>15</v>
      </c>
      <c r="D36" s="54" t="e">
        <f>STDEV(D3:D33)</f>
        <v>#DIV/0!</v>
      </c>
      <c r="E36" s="54" t="e">
        <f>STDEV(E3:E33)</f>
        <v>#DIV/0!</v>
      </c>
      <c r="F36" s="55" t="e">
        <f>STDEV(F3:F33)</f>
        <v>#DIV/0!</v>
      </c>
      <c r="G36" s="49"/>
      <c r="Q36" s="21" t="s">
        <v>6</v>
      </c>
      <c r="R36" s="22"/>
    </row>
    <row r="37" spans="1:18" ht="13.9" customHeight="1" thickBot="1" x14ac:dyDescent="0.25">
      <c r="A37" s="44"/>
      <c r="B37" s="45"/>
      <c r="C37" s="56" t="s">
        <v>16</v>
      </c>
      <c r="D37" s="57" t="e">
        <f>(D36/D34)*100</f>
        <v>#DIV/0!</v>
      </c>
      <c r="E37" s="57" t="e">
        <f>(E36/E34)*100</f>
        <v>#DIV/0!</v>
      </c>
      <c r="F37" s="58" t="e">
        <f>(F36/F34)*100</f>
        <v>#DIV/0!</v>
      </c>
      <c r="G37" s="49"/>
      <c r="Q37" s="23" t="s">
        <v>40</v>
      </c>
      <c r="R37" s="24"/>
    </row>
    <row r="38" spans="1:18" ht="13.9" customHeight="1" thickBot="1" x14ac:dyDescent="0.25">
      <c r="Q38" s="61" t="s">
        <v>8</v>
      </c>
      <c r="R38" s="26"/>
    </row>
    <row r="39" spans="1:18" ht="13.9" customHeight="1" thickBot="1" x14ac:dyDescent="0.25">
      <c r="C39" s="62" t="s">
        <v>7</v>
      </c>
      <c r="D39" s="63" t="e">
        <f>+D34+D35</f>
        <v>#DIV/0!</v>
      </c>
      <c r="E39" s="63" t="e">
        <f t="shared" ref="E39:F39" si="0">+E34+E35</f>
        <v>#DIV/0!</v>
      </c>
      <c r="F39" s="63" t="e">
        <f t="shared" si="0"/>
        <v>#DIV/0!</v>
      </c>
      <c r="Q39" s="27" t="s">
        <v>39</v>
      </c>
      <c r="R39" s="28"/>
    </row>
    <row r="40" spans="1:18" ht="13.9" customHeight="1" x14ac:dyDescent="0.2">
      <c r="C40" s="62" t="s">
        <v>17</v>
      </c>
      <c r="D40" s="63" t="e">
        <f>+D34-D35</f>
        <v>#DIV/0!</v>
      </c>
      <c r="E40" s="63" t="e">
        <f t="shared" ref="E40:F40" si="1">+E34-E35</f>
        <v>#DIV/0!</v>
      </c>
      <c r="F40" s="63" t="e">
        <f t="shared" si="1"/>
        <v>#DIV/0!</v>
      </c>
      <c r="Q40" s="61" t="s">
        <v>9</v>
      </c>
      <c r="R40" s="26"/>
    </row>
    <row r="41" spans="1:18" ht="13.9" customHeight="1" thickBot="1" x14ac:dyDescent="0.25">
      <c r="Q41" s="23" t="s">
        <v>10</v>
      </c>
      <c r="R41" s="24"/>
    </row>
    <row r="42" spans="1:18" ht="13.9" customHeight="1" thickBot="1" x14ac:dyDescent="0.25">
      <c r="A42" s="85" t="s">
        <v>34</v>
      </c>
      <c r="B42" s="86"/>
      <c r="C42" s="86"/>
      <c r="D42" s="86"/>
      <c r="E42" s="86"/>
      <c r="F42" s="86"/>
      <c r="G42" s="87"/>
      <c r="Q42" s="25" t="s">
        <v>11</v>
      </c>
      <c r="R42" s="29">
        <f>R39-(3*(R39-R40))</f>
        <v>0</v>
      </c>
    </row>
    <row r="43" spans="1:18" ht="13.9" customHeight="1" thickTop="1" x14ac:dyDescent="0.2">
      <c r="A43" s="64" t="s">
        <v>18</v>
      </c>
      <c r="B43" s="88" t="s">
        <v>35</v>
      </c>
      <c r="C43" s="89"/>
      <c r="D43" s="89"/>
      <c r="E43" s="89"/>
      <c r="F43" s="89"/>
      <c r="G43" s="90"/>
      <c r="Q43" s="30" t="s">
        <v>12</v>
      </c>
      <c r="R43" s="31">
        <f>R39-4*(R38-R39)</f>
        <v>0</v>
      </c>
    </row>
    <row r="44" spans="1:18" ht="12" customHeight="1" x14ac:dyDescent="0.2">
      <c r="A44" s="70" t="s">
        <v>36</v>
      </c>
      <c r="B44" s="72" t="s">
        <v>37</v>
      </c>
      <c r="C44" s="73"/>
      <c r="D44" s="73"/>
      <c r="E44" s="73"/>
      <c r="F44" s="73"/>
      <c r="G44" s="74"/>
      <c r="Q44" s="33" t="s">
        <v>13</v>
      </c>
      <c r="R44" s="31">
        <f>R39+4*(R38-R39)</f>
        <v>0</v>
      </c>
    </row>
    <row r="45" spans="1:18" ht="13.5" thickBot="1" x14ac:dyDescent="0.25">
      <c r="A45" s="71"/>
      <c r="B45" s="75" t="s">
        <v>56</v>
      </c>
      <c r="C45" s="76"/>
      <c r="D45" s="76"/>
      <c r="E45" s="76"/>
      <c r="F45" s="76"/>
      <c r="G45" s="77"/>
    </row>
    <row r="47" spans="1:18" x14ac:dyDescent="0.2">
      <c r="G47" s="69"/>
    </row>
    <row r="48" spans="1:18" x14ac:dyDescent="0.2">
      <c r="E48"/>
      <c r="F48"/>
      <c r="G48" s="68"/>
    </row>
    <row r="49" spans="5:11" x14ac:dyDescent="0.2">
      <c r="E49"/>
      <c r="F49"/>
      <c r="I49" s="59"/>
      <c r="J49" s="60"/>
      <c r="K49" s="60"/>
    </row>
    <row r="50" spans="5:11" x14ac:dyDescent="0.2">
      <c r="E50"/>
      <c r="F50"/>
    </row>
    <row r="51" spans="5:11" x14ac:dyDescent="0.2">
      <c r="E51"/>
      <c r="F51"/>
    </row>
  </sheetData>
  <mergeCells count="9">
    <mergeCell ref="A44:A45"/>
    <mergeCell ref="B44:G44"/>
    <mergeCell ref="B45:G45"/>
    <mergeCell ref="A1:G1"/>
    <mergeCell ref="Q3:R3"/>
    <mergeCell ref="Q18:R18"/>
    <mergeCell ref="Q34:R34"/>
    <mergeCell ref="A42:G42"/>
    <mergeCell ref="B43:G43"/>
  </mergeCells>
  <pageMargins left="0.5" right="0.25" top="1" bottom="0.5" header="0.5" footer="0.5"/>
  <pageSetup scale="75" orientation="landscape" r:id="rId1"/>
  <headerFooter alignWithMargins="0">
    <oddHeader>&amp;LNOME DO LABORATÓRIO
LOCALIZAÇÃO&amp;C&amp;"Arial,Negrito"&amp;18GLICOSE&amp;RCLIA ID: XXXX 
 OUTRA ID:XXXXXXX 
DIRETOR:XXXXXXX</oddHeader>
    <oddFooter>&amp;L&amp;9&amp;K00-026Daniel W. Leighton, Consulting LLC
dan@smartlabtools.com&amp;CReviewed by _________________________________&amp;R&amp;"Arial,Bold Italic"&amp;9&amp;K00-030SLTE_LJ x3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1"/>
  <sheetViews>
    <sheetView view="pageLayout" topLeftCell="A40" zoomScale="83" zoomScaleNormal="104" zoomScalePageLayoutView="83" workbookViewId="0">
      <selection activeCell="B45" sqref="B45:G45"/>
    </sheetView>
  </sheetViews>
  <sheetFormatPr defaultRowHeight="12.75" x14ac:dyDescent="0.2"/>
  <cols>
    <col min="2" max="2" width="9.140625" style="59" customWidth="1"/>
    <col min="3" max="4" width="10.85546875" style="60" customWidth="1"/>
    <col min="5" max="5" width="12" style="60" customWidth="1"/>
    <col min="6" max="6" width="12.28515625" style="60" customWidth="1"/>
    <col min="7" max="7" width="11.85546875" customWidth="1"/>
    <col min="16" max="16" width="4.42578125" customWidth="1"/>
    <col min="17" max="17" width="8.42578125" customWidth="1"/>
    <col min="18" max="18" width="15.28515625" customWidth="1"/>
  </cols>
  <sheetData>
    <row r="1" spans="1:18" ht="16.5" thickBot="1" x14ac:dyDescent="0.3">
      <c r="A1" s="78" t="s">
        <v>32</v>
      </c>
      <c r="B1" s="79"/>
      <c r="C1" s="79"/>
      <c r="D1" s="79"/>
      <c r="E1" s="79"/>
      <c r="F1" s="79"/>
      <c r="G1" s="80"/>
    </row>
    <row r="2" spans="1:18" ht="32.25" thickBot="1" x14ac:dyDescent="0.25">
      <c r="A2" s="1" t="s">
        <v>0</v>
      </c>
      <c r="B2" s="2" t="s">
        <v>1</v>
      </c>
      <c r="C2" s="3" t="s">
        <v>31</v>
      </c>
      <c r="D2" s="4" t="s">
        <v>2</v>
      </c>
      <c r="E2" s="4" t="s">
        <v>3</v>
      </c>
      <c r="F2" s="5" t="s">
        <v>4</v>
      </c>
      <c r="G2" s="6" t="s">
        <v>33</v>
      </c>
    </row>
    <row r="3" spans="1:18" ht="13.9" customHeight="1" thickTop="1" thickBot="1" x14ac:dyDescent="0.25">
      <c r="A3" s="7">
        <v>1</v>
      </c>
      <c r="B3" s="8" t="s">
        <v>5</v>
      </c>
      <c r="C3" s="9">
        <v>1</v>
      </c>
      <c r="D3" s="7"/>
      <c r="E3" s="7"/>
      <c r="F3" s="10"/>
      <c r="G3" s="11"/>
      <c r="Q3" s="81" t="s">
        <v>28</v>
      </c>
      <c r="R3" s="82"/>
    </row>
    <row r="4" spans="1:18" ht="13.9" customHeight="1" thickBot="1" x14ac:dyDescent="0.25">
      <c r="A4" s="12">
        <v>4</v>
      </c>
      <c r="B4" s="13"/>
      <c r="C4" s="14">
        <v>2</v>
      </c>
      <c r="D4" s="12"/>
      <c r="E4" s="15"/>
      <c r="F4" s="16"/>
      <c r="G4" s="17"/>
      <c r="Q4" s="18" t="s">
        <v>38</v>
      </c>
      <c r="R4" s="19"/>
    </row>
    <row r="5" spans="1:18" ht="13.9" customHeight="1" thickTop="1" x14ac:dyDescent="0.2">
      <c r="A5" s="12">
        <v>5</v>
      </c>
      <c r="B5" s="13"/>
      <c r="C5" s="14">
        <v>3</v>
      </c>
      <c r="D5" s="12"/>
      <c r="E5" s="12"/>
      <c r="F5" s="20"/>
      <c r="G5" s="17"/>
      <c r="Q5" s="21" t="s">
        <v>6</v>
      </c>
      <c r="R5" s="22"/>
    </row>
    <row r="6" spans="1:18" ht="13.9" customHeight="1" x14ac:dyDescent="0.2">
      <c r="A6" s="12">
        <v>6</v>
      </c>
      <c r="B6" s="13"/>
      <c r="C6" s="14">
        <v>4</v>
      </c>
      <c r="D6" s="12"/>
      <c r="E6" s="12"/>
      <c r="F6" s="20"/>
      <c r="G6" s="17"/>
      <c r="Q6" s="23" t="s">
        <v>40</v>
      </c>
      <c r="R6" s="24"/>
    </row>
    <row r="7" spans="1:18" ht="13.9" customHeight="1" thickBot="1" x14ac:dyDescent="0.25">
      <c r="A7" s="12">
        <v>7</v>
      </c>
      <c r="B7" s="13"/>
      <c r="C7" s="14">
        <v>5</v>
      </c>
      <c r="D7" s="12"/>
      <c r="E7" s="12"/>
      <c r="F7" s="20"/>
      <c r="G7" s="17"/>
      <c r="Q7" s="25" t="s">
        <v>8</v>
      </c>
      <c r="R7" s="26"/>
    </row>
    <row r="8" spans="1:18" ht="13.9" customHeight="1" thickBot="1" x14ac:dyDescent="0.25">
      <c r="A8" s="12">
        <v>8</v>
      </c>
      <c r="B8" s="13"/>
      <c r="C8" s="14">
        <v>6</v>
      </c>
      <c r="D8" s="12"/>
      <c r="E8" s="12"/>
      <c r="F8" s="20"/>
      <c r="G8" s="17"/>
      <c r="Q8" s="27" t="s">
        <v>39</v>
      </c>
      <c r="R8" s="28"/>
    </row>
    <row r="9" spans="1:18" ht="13.9" customHeight="1" x14ac:dyDescent="0.2">
      <c r="A9" s="12">
        <v>10</v>
      </c>
      <c r="B9" s="13"/>
      <c r="C9" s="14">
        <v>7</v>
      </c>
      <c r="D9" s="12"/>
      <c r="E9" s="12"/>
      <c r="F9" s="20"/>
      <c r="G9" s="17"/>
      <c r="Q9" s="21" t="s">
        <v>9</v>
      </c>
      <c r="R9" s="26"/>
    </row>
    <row r="10" spans="1:18" ht="13.9" customHeight="1" x14ac:dyDescent="0.2">
      <c r="A10" s="12">
        <v>11</v>
      </c>
      <c r="B10" s="13"/>
      <c r="C10" s="14">
        <v>8</v>
      </c>
      <c r="D10" s="12"/>
      <c r="E10" s="12"/>
      <c r="F10" s="20"/>
      <c r="G10" s="17"/>
      <c r="Q10" s="23" t="s">
        <v>10</v>
      </c>
      <c r="R10" s="24"/>
    </row>
    <row r="11" spans="1:18" ht="13.9" customHeight="1" x14ac:dyDescent="0.2">
      <c r="A11" s="12">
        <v>12</v>
      </c>
      <c r="B11" s="13"/>
      <c r="C11" s="14">
        <v>9</v>
      </c>
      <c r="D11" s="12"/>
      <c r="E11" s="12"/>
      <c r="F11" s="20"/>
      <c r="G11" s="17"/>
      <c r="Q11" s="25" t="s">
        <v>11</v>
      </c>
      <c r="R11" s="29">
        <f>R8-(3*(R8-R9))</f>
        <v>0</v>
      </c>
    </row>
    <row r="12" spans="1:18" ht="13.9" customHeight="1" x14ac:dyDescent="0.2">
      <c r="A12" s="12">
        <v>13</v>
      </c>
      <c r="B12" s="13"/>
      <c r="C12" s="14">
        <v>10</v>
      </c>
      <c r="D12" s="12"/>
      <c r="E12" s="12"/>
      <c r="F12" s="20"/>
      <c r="G12" s="17"/>
      <c r="Q12" s="30" t="s">
        <v>12</v>
      </c>
      <c r="R12" s="31">
        <f>R8-4*(R8-R9)</f>
        <v>0</v>
      </c>
    </row>
    <row r="13" spans="1:18" ht="13.9" customHeight="1" x14ac:dyDescent="0.2">
      <c r="A13" s="12">
        <v>14</v>
      </c>
      <c r="B13" s="13"/>
      <c r="C13" s="14">
        <v>11</v>
      </c>
      <c r="D13" s="12"/>
      <c r="E13" s="12"/>
      <c r="F13" s="20"/>
      <c r="G13" s="17"/>
      <c r="Q13" s="30" t="s">
        <v>13</v>
      </c>
      <c r="R13" s="31">
        <f>+R8+4*(R7-R8)</f>
        <v>0</v>
      </c>
    </row>
    <row r="14" spans="1:18" ht="13.9" customHeight="1" x14ac:dyDescent="0.2">
      <c r="A14" s="12">
        <v>18</v>
      </c>
      <c r="B14" s="13"/>
      <c r="C14" s="14">
        <v>12</v>
      </c>
      <c r="D14" s="12"/>
      <c r="E14" s="12"/>
      <c r="F14" s="20"/>
      <c r="G14" s="17"/>
    </row>
    <row r="15" spans="1:18" ht="13.9" customHeight="1" x14ac:dyDescent="0.2">
      <c r="A15" s="12">
        <v>19</v>
      </c>
      <c r="B15" s="13"/>
      <c r="C15" s="14">
        <v>13</v>
      </c>
      <c r="D15" s="12"/>
      <c r="E15" s="12"/>
      <c r="F15" s="20"/>
      <c r="G15" s="17"/>
    </row>
    <row r="16" spans="1:18" ht="13.9" customHeight="1" x14ac:dyDescent="0.2">
      <c r="A16" s="12">
        <v>20</v>
      </c>
      <c r="B16" s="13"/>
      <c r="C16" s="14">
        <v>14</v>
      </c>
      <c r="D16" s="12"/>
      <c r="E16" s="12"/>
      <c r="F16" s="20"/>
      <c r="G16" s="17"/>
    </row>
    <row r="17" spans="1:18" ht="13.9" customHeight="1" thickBot="1" x14ac:dyDescent="0.25">
      <c r="A17" s="12">
        <v>21</v>
      </c>
      <c r="B17" s="13"/>
      <c r="C17" s="14">
        <v>15</v>
      </c>
      <c r="D17" s="12"/>
      <c r="E17" s="12"/>
      <c r="F17" s="20"/>
      <c r="G17" s="17"/>
    </row>
    <row r="18" spans="1:18" ht="13.9" customHeight="1" thickBot="1" x14ac:dyDescent="0.25">
      <c r="A18" s="12">
        <v>22</v>
      </c>
      <c r="B18" s="13"/>
      <c r="C18" s="14">
        <v>16</v>
      </c>
      <c r="D18" s="12"/>
      <c r="E18" s="12"/>
      <c r="F18" s="20"/>
      <c r="G18" s="17"/>
      <c r="Q18" s="83" t="s">
        <v>29</v>
      </c>
      <c r="R18" s="84"/>
    </row>
    <row r="19" spans="1:18" ht="13.9" customHeight="1" thickBot="1" x14ac:dyDescent="0.25">
      <c r="A19" s="12">
        <v>25</v>
      </c>
      <c r="B19" s="13"/>
      <c r="C19" s="14">
        <v>17</v>
      </c>
      <c r="D19" s="12"/>
      <c r="E19" s="12"/>
      <c r="F19" s="20"/>
      <c r="G19" s="17"/>
      <c r="Q19" s="18" t="s">
        <v>38</v>
      </c>
      <c r="R19" s="19"/>
    </row>
    <row r="20" spans="1:18" ht="13.9" customHeight="1" thickTop="1" x14ac:dyDescent="0.2">
      <c r="A20" s="12">
        <v>26</v>
      </c>
      <c r="B20" s="13"/>
      <c r="C20" s="14">
        <v>18</v>
      </c>
      <c r="D20" s="12"/>
      <c r="E20" s="12"/>
      <c r="F20" s="20"/>
      <c r="G20" s="17"/>
      <c r="Q20" s="21" t="s">
        <v>6</v>
      </c>
      <c r="R20" s="22"/>
    </row>
    <row r="21" spans="1:18" ht="13.9" customHeight="1" x14ac:dyDescent="0.2">
      <c r="A21" s="12">
        <v>27</v>
      </c>
      <c r="B21" s="13"/>
      <c r="C21" s="14">
        <v>19</v>
      </c>
      <c r="D21" s="12"/>
      <c r="E21" s="12"/>
      <c r="F21" s="20"/>
      <c r="G21" s="17"/>
      <c r="Q21" s="23" t="s">
        <v>40</v>
      </c>
      <c r="R21" s="24"/>
    </row>
    <row r="22" spans="1:18" ht="13.9" customHeight="1" thickBot="1" x14ac:dyDescent="0.25">
      <c r="A22" s="12">
        <v>28</v>
      </c>
      <c r="B22" s="13"/>
      <c r="C22" s="14">
        <v>20</v>
      </c>
      <c r="D22" s="12"/>
      <c r="E22" s="12"/>
      <c r="F22" s="20"/>
      <c r="G22" s="17"/>
      <c r="Q22" s="25" t="s">
        <v>8</v>
      </c>
      <c r="R22" s="26"/>
    </row>
    <row r="23" spans="1:18" ht="13.9" customHeight="1" thickBot="1" x14ac:dyDescent="0.25">
      <c r="A23" s="12"/>
      <c r="B23" s="13"/>
      <c r="C23" s="14">
        <v>21</v>
      </c>
      <c r="D23" s="12"/>
      <c r="E23" s="12"/>
      <c r="F23" s="20"/>
      <c r="G23" s="17"/>
      <c r="Q23" s="27" t="s">
        <v>39</v>
      </c>
      <c r="R23" s="28"/>
    </row>
    <row r="24" spans="1:18" ht="13.9" customHeight="1" x14ac:dyDescent="0.2">
      <c r="A24" s="12"/>
      <c r="B24" s="13"/>
      <c r="C24" s="14">
        <v>22</v>
      </c>
      <c r="D24" s="12"/>
      <c r="E24" s="12"/>
      <c r="F24" s="20"/>
      <c r="G24" s="17"/>
      <c r="Q24" s="21" t="s">
        <v>9</v>
      </c>
      <c r="R24" s="26"/>
    </row>
    <row r="25" spans="1:18" ht="13.9" customHeight="1" x14ac:dyDescent="0.2">
      <c r="A25" s="12"/>
      <c r="B25" s="13"/>
      <c r="C25" s="14">
        <v>23</v>
      </c>
      <c r="D25" s="12"/>
      <c r="E25" s="12"/>
      <c r="F25" s="20"/>
      <c r="G25" s="17"/>
      <c r="Q25" s="23" t="s">
        <v>10</v>
      </c>
      <c r="R25" s="24"/>
    </row>
    <row r="26" spans="1:18" ht="13.9" customHeight="1" x14ac:dyDescent="0.2">
      <c r="A26" s="12"/>
      <c r="B26" s="13"/>
      <c r="C26" s="14">
        <v>24</v>
      </c>
      <c r="D26" s="12"/>
      <c r="E26" s="12"/>
      <c r="F26" s="20"/>
      <c r="G26" s="17"/>
      <c r="Q26" s="32" t="s">
        <v>27</v>
      </c>
      <c r="R26" s="29">
        <f>R23-(3*(R23-R24))</f>
        <v>0</v>
      </c>
    </row>
    <row r="27" spans="1:18" ht="13.9" customHeight="1" x14ac:dyDescent="0.2">
      <c r="A27" s="12"/>
      <c r="B27" s="13"/>
      <c r="C27" s="14">
        <v>25</v>
      </c>
      <c r="D27" s="12"/>
      <c r="E27" s="12"/>
      <c r="F27" s="20"/>
      <c r="G27" s="17"/>
      <c r="Q27" s="30" t="s">
        <v>12</v>
      </c>
      <c r="R27" s="31">
        <f>R23-4*(R23-R24)</f>
        <v>0</v>
      </c>
    </row>
    <row r="28" spans="1:18" ht="13.9" customHeight="1" x14ac:dyDescent="0.2">
      <c r="A28" s="12"/>
      <c r="B28" s="13"/>
      <c r="C28" s="14">
        <v>26</v>
      </c>
      <c r="D28" s="12"/>
      <c r="E28" s="12"/>
      <c r="F28" s="20"/>
      <c r="G28" s="17"/>
      <c r="Q28" s="33" t="s">
        <v>13</v>
      </c>
      <c r="R28" s="31">
        <f>R23+4*(R23-R24)</f>
        <v>0</v>
      </c>
    </row>
    <row r="29" spans="1:18" ht="13.9" customHeight="1" x14ac:dyDescent="0.2">
      <c r="A29" s="12"/>
      <c r="B29" s="13"/>
      <c r="C29" s="14">
        <v>27</v>
      </c>
      <c r="D29" s="12"/>
      <c r="E29" s="12"/>
      <c r="F29" s="20"/>
      <c r="G29" s="17"/>
    </row>
    <row r="30" spans="1:18" ht="13.9" customHeight="1" x14ac:dyDescent="0.2">
      <c r="A30" s="12"/>
      <c r="B30" s="13"/>
      <c r="C30" s="14">
        <v>28</v>
      </c>
      <c r="D30" s="12"/>
      <c r="E30" s="12"/>
      <c r="F30" s="20"/>
      <c r="G30" s="17"/>
    </row>
    <row r="31" spans="1:18" ht="13.9" customHeight="1" x14ac:dyDescent="0.2">
      <c r="A31" s="12"/>
      <c r="B31" s="13"/>
      <c r="C31" s="14">
        <v>29</v>
      </c>
      <c r="D31" s="12"/>
      <c r="E31" s="12"/>
      <c r="F31" s="20"/>
      <c r="G31" s="17"/>
    </row>
    <row r="32" spans="1:18" ht="13.9" customHeight="1" x14ac:dyDescent="0.2">
      <c r="A32" s="34"/>
      <c r="B32" s="35"/>
      <c r="C32" s="36">
        <v>30</v>
      </c>
      <c r="D32" s="34"/>
      <c r="E32" s="34"/>
      <c r="F32" s="37"/>
      <c r="G32" s="38"/>
    </row>
    <row r="33" spans="1:18" ht="13.9" customHeight="1" thickBot="1" x14ac:dyDescent="0.25">
      <c r="A33" s="39"/>
      <c r="B33" s="40"/>
      <c r="C33" s="41">
        <v>31</v>
      </c>
      <c r="D33" s="39"/>
      <c r="E33" s="39"/>
      <c r="F33" s="42"/>
      <c r="G33" s="43"/>
      <c r="Q33" s="44"/>
      <c r="R33" s="44"/>
    </row>
    <row r="34" spans="1:18" ht="13.9" customHeight="1" thickBot="1" x14ac:dyDescent="0.25">
      <c r="A34" s="44"/>
      <c r="B34" s="45"/>
      <c r="C34" s="46" t="s">
        <v>39</v>
      </c>
      <c r="D34" s="47" t="e">
        <f>AVERAGE(D3:D33)</f>
        <v>#DIV/0!</v>
      </c>
      <c r="E34" s="47" t="e">
        <f>AVERAGE(E3:E33)</f>
        <v>#DIV/0!</v>
      </c>
      <c r="F34" s="48" t="e">
        <f>AVERAGE(F3:F33)</f>
        <v>#DIV/0!</v>
      </c>
      <c r="G34" s="49"/>
      <c r="Q34" s="83" t="s">
        <v>30</v>
      </c>
      <c r="R34" s="84"/>
    </row>
    <row r="35" spans="1:18" ht="13.9" customHeight="1" thickBot="1" x14ac:dyDescent="0.25">
      <c r="A35" s="44"/>
      <c r="B35" s="45"/>
      <c r="C35" s="50" t="s">
        <v>7</v>
      </c>
      <c r="D35" s="51" t="e">
        <f>STDEV(D3:D33)*2</f>
        <v>#DIV/0!</v>
      </c>
      <c r="E35" s="51" t="e">
        <f>STDEV(E3:E33)*2</f>
        <v>#DIV/0!</v>
      </c>
      <c r="F35" s="52" t="e">
        <f>STDEV(F3:F33)*2</f>
        <v>#DIV/0!</v>
      </c>
      <c r="G35" s="49"/>
      <c r="Q35" s="18" t="s">
        <v>38</v>
      </c>
      <c r="R35" s="19"/>
    </row>
    <row r="36" spans="1:18" ht="13.9" customHeight="1" thickTop="1" x14ac:dyDescent="0.2">
      <c r="A36" s="44"/>
      <c r="B36" s="45"/>
      <c r="C36" s="53" t="s">
        <v>15</v>
      </c>
      <c r="D36" s="54" t="e">
        <f>STDEV(D3:D33)</f>
        <v>#DIV/0!</v>
      </c>
      <c r="E36" s="54" t="e">
        <f>STDEV(E3:E33)</f>
        <v>#DIV/0!</v>
      </c>
      <c r="F36" s="55" t="e">
        <f>STDEV(F3:F33)</f>
        <v>#DIV/0!</v>
      </c>
      <c r="G36" s="49"/>
      <c r="Q36" s="21" t="s">
        <v>6</v>
      </c>
      <c r="R36" s="22"/>
    </row>
    <row r="37" spans="1:18" ht="13.9" customHeight="1" thickBot="1" x14ac:dyDescent="0.25">
      <c r="A37" s="44"/>
      <c r="B37" s="45"/>
      <c r="C37" s="56" t="s">
        <v>16</v>
      </c>
      <c r="D37" s="57" t="e">
        <f>(D36/D34)*100</f>
        <v>#DIV/0!</v>
      </c>
      <c r="E37" s="57" t="e">
        <f>(E36/E34)*100</f>
        <v>#DIV/0!</v>
      </c>
      <c r="F37" s="58" t="e">
        <f>(F36/F34)*100</f>
        <v>#DIV/0!</v>
      </c>
      <c r="G37" s="49"/>
      <c r="Q37" s="23" t="s">
        <v>40</v>
      </c>
      <c r="R37" s="24"/>
    </row>
    <row r="38" spans="1:18" ht="13.9" customHeight="1" thickBot="1" x14ac:dyDescent="0.25">
      <c r="Q38" s="61" t="s">
        <v>8</v>
      </c>
      <c r="R38" s="26"/>
    </row>
    <row r="39" spans="1:18" ht="13.9" customHeight="1" thickBot="1" x14ac:dyDescent="0.25">
      <c r="C39" s="62" t="s">
        <v>7</v>
      </c>
      <c r="D39" s="63" t="e">
        <f>+D34+D35</f>
        <v>#DIV/0!</v>
      </c>
      <c r="E39" s="63" t="e">
        <f t="shared" ref="E39:F39" si="0">+E34+E35</f>
        <v>#DIV/0!</v>
      </c>
      <c r="F39" s="63" t="e">
        <f t="shared" si="0"/>
        <v>#DIV/0!</v>
      </c>
      <c r="Q39" s="27" t="s">
        <v>39</v>
      </c>
      <c r="R39" s="28"/>
    </row>
    <row r="40" spans="1:18" ht="13.9" customHeight="1" x14ac:dyDescent="0.2">
      <c r="C40" s="62" t="s">
        <v>17</v>
      </c>
      <c r="D40" s="63" t="e">
        <f>+D34-D35</f>
        <v>#DIV/0!</v>
      </c>
      <c r="E40" s="63" t="e">
        <f t="shared" ref="E40:F40" si="1">+E34-E35</f>
        <v>#DIV/0!</v>
      </c>
      <c r="F40" s="63" t="e">
        <f t="shared" si="1"/>
        <v>#DIV/0!</v>
      </c>
      <c r="Q40" s="61" t="s">
        <v>9</v>
      </c>
      <c r="R40" s="26"/>
    </row>
    <row r="41" spans="1:18" ht="13.9" customHeight="1" thickBot="1" x14ac:dyDescent="0.25">
      <c r="Q41" s="23" t="s">
        <v>10</v>
      </c>
      <c r="R41" s="24"/>
    </row>
    <row r="42" spans="1:18" ht="13.9" customHeight="1" thickBot="1" x14ac:dyDescent="0.25">
      <c r="A42" s="85" t="s">
        <v>34</v>
      </c>
      <c r="B42" s="86"/>
      <c r="C42" s="86"/>
      <c r="D42" s="86"/>
      <c r="E42" s="86"/>
      <c r="F42" s="86"/>
      <c r="G42" s="87"/>
      <c r="Q42" s="25" t="s">
        <v>11</v>
      </c>
      <c r="R42" s="29">
        <f>R39-(3*(R39-R40))</f>
        <v>0</v>
      </c>
    </row>
    <row r="43" spans="1:18" ht="13.9" customHeight="1" thickTop="1" x14ac:dyDescent="0.2">
      <c r="A43" s="64" t="s">
        <v>18</v>
      </c>
      <c r="B43" s="88" t="s">
        <v>35</v>
      </c>
      <c r="C43" s="89"/>
      <c r="D43" s="89"/>
      <c r="E43" s="89"/>
      <c r="F43" s="89"/>
      <c r="G43" s="90"/>
      <c r="Q43" s="30" t="s">
        <v>12</v>
      </c>
      <c r="R43" s="31">
        <f>R39-4*(R38-R39)</f>
        <v>0</v>
      </c>
    </row>
    <row r="44" spans="1:18" ht="12" customHeight="1" x14ac:dyDescent="0.2">
      <c r="A44" s="70" t="s">
        <v>36</v>
      </c>
      <c r="B44" s="72" t="s">
        <v>37</v>
      </c>
      <c r="C44" s="73"/>
      <c r="D44" s="73"/>
      <c r="E44" s="73"/>
      <c r="F44" s="73"/>
      <c r="G44" s="74"/>
      <c r="Q44" s="33" t="s">
        <v>13</v>
      </c>
      <c r="R44" s="31">
        <f>R39+4*(R38-R39)</f>
        <v>0</v>
      </c>
    </row>
    <row r="45" spans="1:18" ht="13.5" thickBot="1" x14ac:dyDescent="0.25">
      <c r="A45" s="71"/>
      <c r="B45" s="75" t="s">
        <v>56</v>
      </c>
      <c r="C45" s="76"/>
      <c r="D45" s="76"/>
      <c r="E45" s="76"/>
      <c r="F45" s="76"/>
      <c r="G45" s="77"/>
    </row>
    <row r="47" spans="1:18" x14ac:dyDescent="0.2">
      <c r="G47" s="69"/>
    </row>
    <row r="48" spans="1:18" x14ac:dyDescent="0.2">
      <c r="E48"/>
      <c r="F48"/>
      <c r="G48" s="68"/>
    </row>
    <row r="49" spans="5:11" x14ac:dyDescent="0.2">
      <c r="E49"/>
      <c r="F49"/>
      <c r="I49" s="59"/>
      <c r="J49" s="60"/>
      <c r="K49" s="60"/>
    </row>
    <row r="50" spans="5:11" x14ac:dyDescent="0.2">
      <c r="E50"/>
      <c r="F50"/>
    </row>
    <row r="51" spans="5:11" x14ac:dyDescent="0.2">
      <c r="E51"/>
      <c r="F51"/>
    </row>
  </sheetData>
  <mergeCells count="9">
    <mergeCell ref="A44:A45"/>
    <mergeCell ref="B44:G44"/>
    <mergeCell ref="B45:G45"/>
    <mergeCell ref="A1:G1"/>
    <mergeCell ref="Q3:R3"/>
    <mergeCell ref="Q18:R18"/>
    <mergeCell ref="Q34:R34"/>
    <mergeCell ref="A42:G42"/>
    <mergeCell ref="B43:G43"/>
  </mergeCells>
  <pageMargins left="0.5" right="0.25" top="1" bottom="0.5" header="0.5" footer="0.5"/>
  <pageSetup scale="75" orientation="landscape" r:id="rId1"/>
  <headerFooter alignWithMargins="0">
    <oddHeader>&amp;LNOME DO LABORATÓRIO
LOCALIZAÇÃO&amp;C&amp;"Arial,Negrito"&amp;18GLICOSE&amp;RCLIA ID: XXXX 
 OUTRA ID:XXXXXXX 
DIRETOR:XXXXXXX</oddHeader>
    <oddFooter>&amp;L&amp;9&amp;K00-026Daniel W. Leighton, Consulting LLC
dan@smartlabtools.com&amp;CReviewed by _________________________________&amp;R&amp;"Arial,Bold Italic"&amp;9&amp;K00-030SLTE_LJ x3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1"/>
  <sheetViews>
    <sheetView view="pageLayout" topLeftCell="A29" zoomScale="83" zoomScaleNormal="104" zoomScalePageLayoutView="83" workbookViewId="0">
      <selection activeCell="B45" sqref="B45:G45"/>
    </sheetView>
  </sheetViews>
  <sheetFormatPr defaultRowHeight="12.75" x14ac:dyDescent="0.2"/>
  <cols>
    <col min="2" max="2" width="9.140625" style="59" customWidth="1"/>
    <col min="3" max="4" width="10.85546875" style="60" customWidth="1"/>
    <col min="5" max="5" width="12" style="60" customWidth="1"/>
    <col min="6" max="6" width="12.28515625" style="60" customWidth="1"/>
    <col min="7" max="7" width="11.85546875" customWidth="1"/>
    <col min="16" max="16" width="4.42578125" customWidth="1"/>
    <col min="17" max="17" width="8.42578125" customWidth="1"/>
    <col min="18" max="18" width="15.28515625" customWidth="1"/>
  </cols>
  <sheetData>
    <row r="1" spans="1:18" ht="16.5" thickBot="1" x14ac:dyDescent="0.3">
      <c r="A1" s="78" t="s">
        <v>32</v>
      </c>
      <c r="B1" s="79"/>
      <c r="C1" s="79"/>
      <c r="D1" s="79"/>
      <c r="E1" s="79"/>
      <c r="F1" s="79"/>
      <c r="G1" s="80"/>
    </row>
    <row r="2" spans="1:18" ht="32.25" thickBot="1" x14ac:dyDescent="0.25">
      <c r="A2" s="1" t="s">
        <v>0</v>
      </c>
      <c r="B2" s="2" t="s">
        <v>1</v>
      </c>
      <c r="C2" s="3" t="s">
        <v>31</v>
      </c>
      <c r="D2" s="4" t="s">
        <v>2</v>
      </c>
      <c r="E2" s="4" t="s">
        <v>3</v>
      </c>
      <c r="F2" s="5" t="s">
        <v>4</v>
      </c>
      <c r="G2" s="6" t="s">
        <v>33</v>
      </c>
    </row>
    <row r="3" spans="1:18" ht="13.9" customHeight="1" thickTop="1" thickBot="1" x14ac:dyDescent="0.25">
      <c r="A3" s="7">
        <v>1</v>
      </c>
      <c r="B3" s="8" t="s">
        <v>5</v>
      </c>
      <c r="C3" s="9">
        <v>1</v>
      </c>
      <c r="D3" s="7"/>
      <c r="E3" s="7"/>
      <c r="F3" s="10"/>
      <c r="G3" s="11"/>
      <c r="Q3" s="81" t="s">
        <v>28</v>
      </c>
      <c r="R3" s="82"/>
    </row>
    <row r="4" spans="1:18" ht="13.9" customHeight="1" thickBot="1" x14ac:dyDescent="0.25">
      <c r="A4" s="12">
        <v>4</v>
      </c>
      <c r="B4" s="13"/>
      <c r="C4" s="14">
        <v>2</v>
      </c>
      <c r="D4" s="12"/>
      <c r="E4" s="15"/>
      <c r="F4" s="16"/>
      <c r="G4" s="17"/>
      <c r="Q4" s="18" t="s">
        <v>38</v>
      </c>
      <c r="R4" s="19"/>
    </row>
    <row r="5" spans="1:18" ht="13.9" customHeight="1" thickTop="1" x14ac:dyDescent="0.2">
      <c r="A5" s="12">
        <v>5</v>
      </c>
      <c r="B5" s="13"/>
      <c r="C5" s="14">
        <v>3</v>
      </c>
      <c r="D5" s="12"/>
      <c r="E5" s="12"/>
      <c r="F5" s="20"/>
      <c r="G5" s="17"/>
      <c r="Q5" s="21" t="s">
        <v>6</v>
      </c>
      <c r="R5" s="22"/>
    </row>
    <row r="6" spans="1:18" ht="13.9" customHeight="1" x14ac:dyDescent="0.2">
      <c r="A6" s="12">
        <v>6</v>
      </c>
      <c r="B6" s="13"/>
      <c r="C6" s="14">
        <v>4</v>
      </c>
      <c r="D6" s="12"/>
      <c r="E6" s="12"/>
      <c r="F6" s="20"/>
      <c r="G6" s="17"/>
      <c r="Q6" s="23" t="s">
        <v>40</v>
      </c>
      <c r="R6" s="24"/>
    </row>
    <row r="7" spans="1:18" ht="13.9" customHeight="1" thickBot="1" x14ac:dyDescent="0.25">
      <c r="A7" s="12">
        <v>7</v>
      </c>
      <c r="B7" s="13"/>
      <c r="C7" s="14">
        <v>5</v>
      </c>
      <c r="D7" s="12"/>
      <c r="E7" s="12"/>
      <c r="F7" s="20"/>
      <c r="G7" s="17"/>
      <c r="Q7" s="25" t="s">
        <v>8</v>
      </c>
      <c r="R7" s="26"/>
    </row>
    <row r="8" spans="1:18" ht="13.9" customHeight="1" thickBot="1" x14ac:dyDescent="0.25">
      <c r="A8" s="12">
        <v>8</v>
      </c>
      <c r="B8" s="13"/>
      <c r="C8" s="14">
        <v>6</v>
      </c>
      <c r="D8" s="12"/>
      <c r="E8" s="12"/>
      <c r="F8" s="20"/>
      <c r="G8" s="17"/>
      <c r="Q8" s="27" t="s">
        <v>39</v>
      </c>
      <c r="R8" s="28"/>
    </row>
    <row r="9" spans="1:18" ht="13.9" customHeight="1" x14ac:dyDescent="0.2">
      <c r="A9" s="12">
        <v>10</v>
      </c>
      <c r="B9" s="13"/>
      <c r="C9" s="14">
        <v>7</v>
      </c>
      <c r="D9" s="12"/>
      <c r="E9" s="12"/>
      <c r="F9" s="20"/>
      <c r="G9" s="17"/>
      <c r="Q9" s="21" t="s">
        <v>9</v>
      </c>
      <c r="R9" s="26"/>
    </row>
    <row r="10" spans="1:18" ht="13.9" customHeight="1" x14ac:dyDescent="0.2">
      <c r="A10" s="12">
        <v>11</v>
      </c>
      <c r="B10" s="13"/>
      <c r="C10" s="14">
        <v>8</v>
      </c>
      <c r="D10" s="12"/>
      <c r="E10" s="12"/>
      <c r="F10" s="20"/>
      <c r="G10" s="17"/>
      <c r="Q10" s="23" t="s">
        <v>10</v>
      </c>
      <c r="R10" s="24"/>
    </row>
    <row r="11" spans="1:18" ht="13.9" customHeight="1" x14ac:dyDescent="0.2">
      <c r="A11" s="12">
        <v>12</v>
      </c>
      <c r="B11" s="13"/>
      <c r="C11" s="14">
        <v>9</v>
      </c>
      <c r="D11" s="12"/>
      <c r="E11" s="12"/>
      <c r="F11" s="20"/>
      <c r="G11" s="17"/>
      <c r="Q11" s="25" t="s">
        <v>11</v>
      </c>
      <c r="R11" s="29">
        <f>R8-(3*(R8-R9))</f>
        <v>0</v>
      </c>
    </row>
    <row r="12" spans="1:18" ht="13.9" customHeight="1" x14ac:dyDescent="0.2">
      <c r="A12" s="12">
        <v>13</v>
      </c>
      <c r="B12" s="13"/>
      <c r="C12" s="14">
        <v>10</v>
      </c>
      <c r="D12" s="12"/>
      <c r="E12" s="12"/>
      <c r="F12" s="20"/>
      <c r="G12" s="17"/>
      <c r="Q12" s="30" t="s">
        <v>12</v>
      </c>
      <c r="R12" s="31">
        <f>R8-4*(R8-R9)</f>
        <v>0</v>
      </c>
    </row>
    <row r="13" spans="1:18" ht="13.9" customHeight="1" x14ac:dyDescent="0.2">
      <c r="A13" s="12">
        <v>14</v>
      </c>
      <c r="B13" s="13"/>
      <c r="C13" s="14">
        <v>11</v>
      </c>
      <c r="D13" s="12"/>
      <c r="E13" s="12"/>
      <c r="F13" s="20"/>
      <c r="G13" s="17"/>
      <c r="Q13" s="30" t="s">
        <v>13</v>
      </c>
      <c r="R13" s="31">
        <f>+R8+4*(R7-R8)</f>
        <v>0</v>
      </c>
    </row>
    <row r="14" spans="1:18" ht="13.9" customHeight="1" x14ac:dyDescent="0.2">
      <c r="A14" s="12">
        <v>18</v>
      </c>
      <c r="B14" s="13"/>
      <c r="C14" s="14">
        <v>12</v>
      </c>
      <c r="D14" s="12"/>
      <c r="E14" s="12"/>
      <c r="F14" s="20"/>
      <c r="G14" s="17"/>
    </row>
    <row r="15" spans="1:18" ht="13.9" customHeight="1" x14ac:dyDescent="0.2">
      <c r="A15" s="12">
        <v>19</v>
      </c>
      <c r="B15" s="13"/>
      <c r="C15" s="14">
        <v>13</v>
      </c>
      <c r="D15" s="12"/>
      <c r="E15" s="12"/>
      <c r="F15" s="20"/>
      <c r="G15" s="17"/>
    </row>
    <row r="16" spans="1:18" ht="13.9" customHeight="1" x14ac:dyDescent="0.2">
      <c r="A16" s="12">
        <v>20</v>
      </c>
      <c r="B16" s="13"/>
      <c r="C16" s="14">
        <v>14</v>
      </c>
      <c r="D16" s="12"/>
      <c r="E16" s="12"/>
      <c r="F16" s="20"/>
      <c r="G16" s="17"/>
    </row>
    <row r="17" spans="1:18" ht="13.9" customHeight="1" thickBot="1" x14ac:dyDescent="0.25">
      <c r="A17" s="12">
        <v>21</v>
      </c>
      <c r="B17" s="13"/>
      <c r="C17" s="14">
        <v>15</v>
      </c>
      <c r="D17" s="12"/>
      <c r="E17" s="12"/>
      <c r="F17" s="20"/>
      <c r="G17" s="17"/>
    </row>
    <row r="18" spans="1:18" ht="13.9" customHeight="1" thickBot="1" x14ac:dyDescent="0.25">
      <c r="A18" s="12">
        <v>22</v>
      </c>
      <c r="B18" s="13"/>
      <c r="C18" s="14">
        <v>16</v>
      </c>
      <c r="D18" s="12"/>
      <c r="E18" s="12"/>
      <c r="F18" s="20"/>
      <c r="G18" s="17"/>
      <c r="Q18" s="83" t="s">
        <v>29</v>
      </c>
      <c r="R18" s="84"/>
    </row>
    <row r="19" spans="1:18" ht="13.9" customHeight="1" thickBot="1" x14ac:dyDescent="0.25">
      <c r="A19" s="12">
        <v>25</v>
      </c>
      <c r="B19" s="13"/>
      <c r="C19" s="14">
        <v>17</v>
      </c>
      <c r="D19" s="12"/>
      <c r="E19" s="12"/>
      <c r="F19" s="20"/>
      <c r="G19" s="17"/>
      <c r="Q19" s="18" t="s">
        <v>38</v>
      </c>
      <c r="R19" s="19"/>
    </row>
    <row r="20" spans="1:18" ht="13.9" customHeight="1" thickTop="1" x14ac:dyDescent="0.2">
      <c r="A20" s="12">
        <v>26</v>
      </c>
      <c r="B20" s="13"/>
      <c r="C20" s="14">
        <v>18</v>
      </c>
      <c r="D20" s="12"/>
      <c r="E20" s="12"/>
      <c r="F20" s="20"/>
      <c r="G20" s="17"/>
      <c r="Q20" s="21" t="s">
        <v>6</v>
      </c>
      <c r="R20" s="22"/>
    </row>
    <row r="21" spans="1:18" ht="13.9" customHeight="1" x14ac:dyDescent="0.2">
      <c r="A21" s="12">
        <v>27</v>
      </c>
      <c r="B21" s="13"/>
      <c r="C21" s="14">
        <v>19</v>
      </c>
      <c r="D21" s="12"/>
      <c r="E21" s="12"/>
      <c r="F21" s="20"/>
      <c r="G21" s="17"/>
      <c r="Q21" s="23" t="s">
        <v>40</v>
      </c>
      <c r="R21" s="24"/>
    </row>
    <row r="22" spans="1:18" ht="13.9" customHeight="1" thickBot="1" x14ac:dyDescent="0.25">
      <c r="A22" s="12">
        <v>28</v>
      </c>
      <c r="B22" s="13"/>
      <c r="C22" s="14">
        <v>20</v>
      </c>
      <c r="D22" s="12"/>
      <c r="E22" s="12"/>
      <c r="F22" s="20"/>
      <c r="G22" s="17"/>
      <c r="Q22" s="25" t="s">
        <v>8</v>
      </c>
      <c r="R22" s="26"/>
    </row>
    <row r="23" spans="1:18" ht="13.9" customHeight="1" thickBot="1" x14ac:dyDescent="0.25">
      <c r="A23" s="12"/>
      <c r="B23" s="13"/>
      <c r="C23" s="14">
        <v>21</v>
      </c>
      <c r="D23" s="12"/>
      <c r="E23" s="12"/>
      <c r="F23" s="20"/>
      <c r="G23" s="17"/>
      <c r="Q23" s="27" t="s">
        <v>39</v>
      </c>
      <c r="R23" s="28"/>
    </row>
    <row r="24" spans="1:18" ht="13.9" customHeight="1" x14ac:dyDescent="0.2">
      <c r="A24" s="12"/>
      <c r="B24" s="13"/>
      <c r="C24" s="14">
        <v>22</v>
      </c>
      <c r="D24" s="12"/>
      <c r="E24" s="12"/>
      <c r="F24" s="20"/>
      <c r="G24" s="17"/>
      <c r="Q24" s="21" t="s">
        <v>9</v>
      </c>
      <c r="R24" s="26"/>
    </row>
    <row r="25" spans="1:18" ht="13.9" customHeight="1" x14ac:dyDescent="0.2">
      <c r="A25" s="12"/>
      <c r="B25" s="13"/>
      <c r="C25" s="14">
        <v>23</v>
      </c>
      <c r="D25" s="12"/>
      <c r="E25" s="12"/>
      <c r="F25" s="20"/>
      <c r="G25" s="17"/>
      <c r="Q25" s="23" t="s">
        <v>10</v>
      </c>
      <c r="R25" s="24"/>
    </row>
    <row r="26" spans="1:18" ht="13.9" customHeight="1" x14ac:dyDescent="0.2">
      <c r="A26" s="12"/>
      <c r="B26" s="13"/>
      <c r="C26" s="14">
        <v>24</v>
      </c>
      <c r="D26" s="12"/>
      <c r="E26" s="12"/>
      <c r="F26" s="20"/>
      <c r="G26" s="17"/>
      <c r="Q26" s="32" t="s">
        <v>27</v>
      </c>
      <c r="R26" s="29">
        <f>R23-(3*(R23-R24))</f>
        <v>0</v>
      </c>
    </row>
    <row r="27" spans="1:18" ht="13.9" customHeight="1" x14ac:dyDescent="0.2">
      <c r="A27" s="12"/>
      <c r="B27" s="13"/>
      <c r="C27" s="14">
        <v>25</v>
      </c>
      <c r="D27" s="12"/>
      <c r="E27" s="12"/>
      <c r="F27" s="20"/>
      <c r="G27" s="17"/>
      <c r="Q27" s="30" t="s">
        <v>12</v>
      </c>
      <c r="R27" s="31">
        <f>R23-4*(R23-R24)</f>
        <v>0</v>
      </c>
    </row>
    <row r="28" spans="1:18" ht="13.9" customHeight="1" x14ac:dyDescent="0.2">
      <c r="A28" s="12"/>
      <c r="B28" s="13"/>
      <c r="C28" s="14">
        <v>26</v>
      </c>
      <c r="D28" s="12"/>
      <c r="E28" s="12"/>
      <c r="F28" s="20"/>
      <c r="G28" s="17"/>
      <c r="Q28" s="33" t="s">
        <v>13</v>
      </c>
      <c r="R28" s="31">
        <f>R23+4*(R23-R24)</f>
        <v>0</v>
      </c>
    </row>
    <row r="29" spans="1:18" ht="13.9" customHeight="1" x14ac:dyDescent="0.2">
      <c r="A29" s="12"/>
      <c r="B29" s="13"/>
      <c r="C29" s="14">
        <v>27</v>
      </c>
      <c r="D29" s="12"/>
      <c r="E29" s="12"/>
      <c r="F29" s="20"/>
      <c r="G29" s="17"/>
    </row>
    <row r="30" spans="1:18" ht="13.9" customHeight="1" x14ac:dyDescent="0.2">
      <c r="A30" s="12"/>
      <c r="B30" s="13"/>
      <c r="C30" s="14">
        <v>28</v>
      </c>
      <c r="D30" s="12"/>
      <c r="E30" s="12"/>
      <c r="F30" s="20"/>
      <c r="G30" s="17"/>
    </row>
    <row r="31" spans="1:18" ht="13.9" customHeight="1" x14ac:dyDescent="0.2">
      <c r="A31" s="12"/>
      <c r="B31" s="13"/>
      <c r="C31" s="14">
        <v>29</v>
      </c>
      <c r="D31" s="12"/>
      <c r="E31" s="12"/>
      <c r="F31" s="20"/>
      <c r="G31" s="17"/>
    </row>
    <row r="32" spans="1:18" ht="13.9" customHeight="1" x14ac:dyDescent="0.2">
      <c r="A32" s="34"/>
      <c r="B32" s="35"/>
      <c r="C32" s="36">
        <v>30</v>
      </c>
      <c r="D32" s="34"/>
      <c r="E32" s="34"/>
      <c r="F32" s="37"/>
      <c r="G32" s="38"/>
    </row>
    <row r="33" spans="1:18" ht="13.9" customHeight="1" thickBot="1" x14ac:dyDescent="0.25">
      <c r="A33" s="39"/>
      <c r="B33" s="40"/>
      <c r="C33" s="41">
        <v>31</v>
      </c>
      <c r="D33" s="39"/>
      <c r="E33" s="39"/>
      <c r="F33" s="42"/>
      <c r="G33" s="43"/>
      <c r="Q33" s="44"/>
      <c r="R33" s="44"/>
    </row>
    <row r="34" spans="1:18" ht="13.9" customHeight="1" thickBot="1" x14ac:dyDescent="0.25">
      <c r="A34" s="44"/>
      <c r="B34" s="45"/>
      <c r="C34" s="46" t="s">
        <v>39</v>
      </c>
      <c r="D34" s="47" t="e">
        <f>AVERAGE(D3:D33)</f>
        <v>#DIV/0!</v>
      </c>
      <c r="E34" s="47" t="e">
        <f>AVERAGE(E3:E33)</f>
        <v>#DIV/0!</v>
      </c>
      <c r="F34" s="48" t="e">
        <f>AVERAGE(F3:F33)</f>
        <v>#DIV/0!</v>
      </c>
      <c r="G34" s="49"/>
      <c r="Q34" s="83" t="s">
        <v>30</v>
      </c>
      <c r="R34" s="84"/>
    </row>
    <row r="35" spans="1:18" ht="13.9" customHeight="1" thickBot="1" x14ac:dyDescent="0.25">
      <c r="A35" s="44"/>
      <c r="B35" s="45"/>
      <c r="C35" s="50" t="s">
        <v>7</v>
      </c>
      <c r="D35" s="51" t="e">
        <f>STDEV(D3:D33)*2</f>
        <v>#DIV/0!</v>
      </c>
      <c r="E35" s="51" t="e">
        <f>STDEV(E3:E33)*2</f>
        <v>#DIV/0!</v>
      </c>
      <c r="F35" s="52" t="e">
        <f>STDEV(F3:F33)*2</f>
        <v>#DIV/0!</v>
      </c>
      <c r="G35" s="49"/>
      <c r="Q35" s="18" t="s">
        <v>38</v>
      </c>
      <c r="R35" s="19"/>
    </row>
    <row r="36" spans="1:18" ht="13.9" customHeight="1" thickTop="1" x14ac:dyDescent="0.2">
      <c r="A36" s="44"/>
      <c r="B36" s="45"/>
      <c r="C36" s="53" t="s">
        <v>15</v>
      </c>
      <c r="D36" s="54" t="e">
        <f>STDEV(D3:D33)</f>
        <v>#DIV/0!</v>
      </c>
      <c r="E36" s="54" t="e">
        <f>STDEV(E3:E33)</f>
        <v>#DIV/0!</v>
      </c>
      <c r="F36" s="55" t="e">
        <f>STDEV(F3:F33)</f>
        <v>#DIV/0!</v>
      </c>
      <c r="G36" s="49"/>
      <c r="Q36" s="21" t="s">
        <v>6</v>
      </c>
      <c r="R36" s="22"/>
    </row>
    <row r="37" spans="1:18" ht="13.9" customHeight="1" thickBot="1" x14ac:dyDescent="0.25">
      <c r="A37" s="44"/>
      <c r="B37" s="45"/>
      <c r="C37" s="56" t="s">
        <v>16</v>
      </c>
      <c r="D37" s="57" t="e">
        <f>(D36/D34)*100</f>
        <v>#DIV/0!</v>
      </c>
      <c r="E37" s="57" t="e">
        <f>(E36/E34)*100</f>
        <v>#DIV/0!</v>
      </c>
      <c r="F37" s="58" t="e">
        <f>(F36/F34)*100</f>
        <v>#DIV/0!</v>
      </c>
      <c r="G37" s="49"/>
      <c r="Q37" s="23" t="s">
        <v>40</v>
      </c>
      <c r="R37" s="24"/>
    </row>
    <row r="38" spans="1:18" ht="13.9" customHeight="1" thickBot="1" x14ac:dyDescent="0.25">
      <c r="Q38" s="61" t="s">
        <v>8</v>
      </c>
      <c r="R38" s="26"/>
    </row>
    <row r="39" spans="1:18" ht="13.9" customHeight="1" thickBot="1" x14ac:dyDescent="0.25">
      <c r="C39" s="62" t="s">
        <v>7</v>
      </c>
      <c r="D39" s="63" t="e">
        <f>+D34+D35</f>
        <v>#DIV/0!</v>
      </c>
      <c r="E39" s="63" t="e">
        <f t="shared" ref="E39:F39" si="0">+E34+E35</f>
        <v>#DIV/0!</v>
      </c>
      <c r="F39" s="63" t="e">
        <f t="shared" si="0"/>
        <v>#DIV/0!</v>
      </c>
      <c r="Q39" s="27" t="s">
        <v>39</v>
      </c>
      <c r="R39" s="28"/>
    </row>
    <row r="40" spans="1:18" ht="13.9" customHeight="1" x14ac:dyDescent="0.2">
      <c r="C40" s="62" t="s">
        <v>17</v>
      </c>
      <c r="D40" s="63" t="e">
        <f>+D34-D35</f>
        <v>#DIV/0!</v>
      </c>
      <c r="E40" s="63" t="e">
        <f t="shared" ref="E40:F40" si="1">+E34-E35</f>
        <v>#DIV/0!</v>
      </c>
      <c r="F40" s="63" t="e">
        <f t="shared" si="1"/>
        <v>#DIV/0!</v>
      </c>
      <c r="Q40" s="61" t="s">
        <v>9</v>
      </c>
      <c r="R40" s="26"/>
    </row>
    <row r="41" spans="1:18" ht="13.9" customHeight="1" thickBot="1" x14ac:dyDescent="0.25">
      <c r="Q41" s="23" t="s">
        <v>10</v>
      </c>
      <c r="R41" s="24"/>
    </row>
    <row r="42" spans="1:18" ht="13.9" customHeight="1" thickBot="1" x14ac:dyDescent="0.25">
      <c r="A42" s="85" t="s">
        <v>34</v>
      </c>
      <c r="B42" s="86"/>
      <c r="C42" s="86"/>
      <c r="D42" s="86"/>
      <c r="E42" s="86"/>
      <c r="F42" s="86"/>
      <c r="G42" s="87"/>
      <c r="Q42" s="25" t="s">
        <v>11</v>
      </c>
      <c r="R42" s="29">
        <f>R39-(3*(R39-R40))</f>
        <v>0</v>
      </c>
    </row>
    <row r="43" spans="1:18" ht="13.9" customHeight="1" thickTop="1" x14ac:dyDescent="0.2">
      <c r="A43" s="64" t="s">
        <v>18</v>
      </c>
      <c r="B43" s="88" t="s">
        <v>35</v>
      </c>
      <c r="C43" s="89"/>
      <c r="D43" s="89"/>
      <c r="E43" s="89"/>
      <c r="F43" s="89"/>
      <c r="G43" s="90"/>
      <c r="Q43" s="30" t="s">
        <v>12</v>
      </c>
      <c r="R43" s="31">
        <f>R39-4*(R38-R39)</f>
        <v>0</v>
      </c>
    </row>
    <row r="44" spans="1:18" ht="12" customHeight="1" x14ac:dyDescent="0.2">
      <c r="A44" s="70" t="s">
        <v>36</v>
      </c>
      <c r="B44" s="72" t="s">
        <v>37</v>
      </c>
      <c r="C44" s="73"/>
      <c r="D44" s="73"/>
      <c r="E44" s="73"/>
      <c r="F44" s="73"/>
      <c r="G44" s="74"/>
      <c r="Q44" s="33" t="s">
        <v>13</v>
      </c>
      <c r="R44" s="31">
        <f>R39+4*(R38-R39)</f>
        <v>0</v>
      </c>
    </row>
    <row r="45" spans="1:18" ht="13.5" thickBot="1" x14ac:dyDescent="0.25">
      <c r="A45" s="71"/>
      <c r="B45" s="75" t="s">
        <v>56</v>
      </c>
      <c r="C45" s="76"/>
      <c r="D45" s="76"/>
      <c r="E45" s="76"/>
      <c r="F45" s="76"/>
      <c r="G45" s="77"/>
    </row>
    <row r="47" spans="1:18" x14ac:dyDescent="0.2">
      <c r="G47" s="69"/>
    </row>
    <row r="48" spans="1:18" x14ac:dyDescent="0.2">
      <c r="E48"/>
      <c r="F48"/>
      <c r="G48" s="68"/>
    </row>
    <row r="49" spans="5:11" x14ac:dyDescent="0.2">
      <c r="E49"/>
      <c r="F49"/>
      <c r="I49" s="59"/>
      <c r="J49" s="60"/>
      <c r="K49" s="60"/>
    </row>
    <row r="50" spans="5:11" x14ac:dyDescent="0.2">
      <c r="E50"/>
      <c r="F50"/>
    </row>
    <row r="51" spans="5:11" x14ac:dyDescent="0.2">
      <c r="E51"/>
      <c r="F51"/>
    </row>
  </sheetData>
  <mergeCells count="9">
    <mergeCell ref="A44:A45"/>
    <mergeCell ref="B44:G44"/>
    <mergeCell ref="B45:G45"/>
    <mergeCell ref="A1:G1"/>
    <mergeCell ref="Q3:R3"/>
    <mergeCell ref="Q18:R18"/>
    <mergeCell ref="Q34:R34"/>
    <mergeCell ref="A42:G42"/>
    <mergeCell ref="B43:G43"/>
  </mergeCells>
  <pageMargins left="0.5" right="0.25" top="1" bottom="0.5" header="0.5" footer="0.5"/>
  <pageSetup scale="75" orientation="landscape" r:id="rId1"/>
  <headerFooter alignWithMargins="0">
    <oddHeader>&amp;LNOME DO LABORATÓRIO
LOCALIZAÇÃO&amp;C&amp;"Arial,Negrito"&amp;18GLICOSE&amp;RCLIA ID: XXXX 
 OUTRA ID:XXXXXXX 
DIRETOR:XXXXXXX</oddHeader>
    <oddFooter>&amp;L&amp;9&amp;K00-026Daniel W. Leighton, Consulting LLC
dan@smartlabtools.com&amp;CReviewed by _________________________________&amp;R&amp;"Arial,Bold Italic"&amp;9&amp;K00-030SLTE_LJ x3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Instruções</vt:lpstr>
      <vt:lpstr>Glicose</vt:lpstr>
      <vt:lpstr>Branco-1</vt:lpstr>
      <vt:lpstr>Branco-2</vt:lpstr>
      <vt:lpstr>Branco-3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Leighton</dc:creator>
  <cp:lastModifiedBy>Kelly Araujo Silva</cp:lastModifiedBy>
  <cp:lastPrinted>2018-09-24T15:07:04Z</cp:lastPrinted>
  <dcterms:created xsi:type="dcterms:W3CDTF">2018-09-24T03:14:49Z</dcterms:created>
  <dcterms:modified xsi:type="dcterms:W3CDTF">2020-01-13T23:28:24Z</dcterms:modified>
</cp:coreProperties>
</file>